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5895" activeTab="2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3">'CF'!$A$1:$K$64</definedName>
    <definedName name="_xlnm.Print_Area" localSheetId="2">'Equity'!$A$1:$L$78</definedName>
    <definedName name="_xlnm.Print_Area" localSheetId="1">'IS'!$A$1:$J$59</definedName>
  </definedNames>
  <calcPr fullCalcOnLoad="1"/>
</workbook>
</file>

<file path=xl/sharedStrings.xml><?xml version="1.0" encoding="utf-8"?>
<sst xmlns="http://schemas.openxmlformats.org/spreadsheetml/2006/main" count="201" uniqueCount="151">
  <si>
    <t>(Incorporated in Malaysia)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</si>
  <si>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</si>
  <si>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Quarterly Report On Consolidated Results </t>
  </si>
  <si>
    <t>CONDENSED CONSOLIDATED BALANCE SHEET</t>
  </si>
  <si>
    <t>As At End</t>
  </si>
  <si>
    <t>As At Preceding</t>
  </si>
  <si>
    <t>of Current</t>
  </si>
  <si>
    <t>Financial</t>
  </si>
  <si>
    <t>Quarter</t>
  </si>
  <si>
    <t>RM '000</t>
  </si>
  <si>
    <t>ASSETS</t>
  </si>
  <si>
    <t>Property, plant and equipment</t>
  </si>
  <si>
    <t>Investment property</t>
  </si>
  <si>
    <t>Investment in subsidiary companies</t>
  </si>
  <si>
    <t>Other investments</t>
  </si>
  <si>
    <t>Trade and other receivables</t>
  </si>
  <si>
    <t>Marketable securities</t>
  </si>
  <si>
    <t>Deposits</t>
  </si>
  <si>
    <t>Cash and bank balances</t>
  </si>
  <si>
    <t>Total assets</t>
  </si>
  <si>
    <t>LIABILITIES</t>
  </si>
  <si>
    <t>Trade and other payables</t>
  </si>
  <si>
    <t>Amount owing to associated company</t>
  </si>
  <si>
    <t>Provision for taxation</t>
  </si>
  <si>
    <t>SHAREHOLDERS' EQUITY</t>
  </si>
  <si>
    <t>Share capital</t>
  </si>
  <si>
    <t>Share premium</t>
  </si>
  <si>
    <t>Exchange fluctuation reserve</t>
  </si>
  <si>
    <t>MINORITY INTEREST</t>
  </si>
  <si>
    <t>Total liabilities, shareholders' equity and minority interest</t>
  </si>
  <si>
    <t>Net tangible assets per share (RM)</t>
  </si>
  <si>
    <t>CONDENSED CONSOLIDATED INCOME STATEMENTS</t>
  </si>
  <si>
    <t>INDIVIDUAL QUARTER</t>
  </si>
  <si>
    <t>CUMULATIVE QUARTER</t>
  </si>
  <si>
    <t xml:space="preserve">Current </t>
  </si>
  <si>
    <t>Current</t>
  </si>
  <si>
    <t>Preceding Year</t>
  </si>
  <si>
    <t>Year</t>
  </si>
  <si>
    <t xml:space="preserve">Corresponding </t>
  </si>
  <si>
    <t>To date</t>
  </si>
  <si>
    <t>Period</t>
  </si>
  <si>
    <t xml:space="preserve"> </t>
  </si>
  <si>
    <t>Taxation</t>
  </si>
  <si>
    <t>*</t>
  </si>
  <si>
    <t xml:space="preserve"> Fully diluted earnings per share based on the assumed conversion of the options granted under the Employees' Share Option Scheme ("ESOS") is anti-dilutive.  The effects are ignored in calculating fully diluted earnings per share.</t>
  </si>
  <si>
    <t>Quarterly Report On Consolidated Results</t>
  </si>
  <si>
    <t>(The figures have not been audited)</t>
  </si>
  <si>
    <t>CONDENSED CONSOLIDATED STATEMENTS OF CHANGES IN EQUITY</t>
  </si>
  <si>
    <t>Exchange</t>
  </si>
  <si>
    <t xml:space="preserve"> Share</t>
  </si>
  <si>
    <t>fluctuation</t>
  </si>
  <si>
    <t>reserve</t>
  </si>
  <si>
    <t>Total</t>
  </si>
  <si>
    <t>9 months</t>
  </si>
  <si>
    <t xml:space="preserve">   Currency translation differences</t>
  </si>
  <si>
    <t>Net profit for the year</t>
  </si>
  <si>
    <t>Issue of shares pursuant to the ESOS</t>
  </si>
  <si>
    <t>(The Condensed Consolidated Statements of Changes in Equity should be read in conjunction with the Annual Financial Report for the year ended 31 December 2001)</t>
  </si>
  <si>
    <t>CONDENSED CONSOLIDATED CASH FLOW STATEMENTS</t>
  </si>
  <si>
    <t>Cash Flows From Operating Activities</t>
  </si>
  <si>
    <t>Profit before tax</t>
  </si>
  <si>
    <t>Adjustments for:-</t>
  </si>
  <si>
    <t>Non-cash items</t>
  </si>
  <si>
    <t>Goodwill on acquisition written off</t>
  </si>
  <si>
    <t>Non-operating items</t>
  </si>
  <si>
    <t>Operating profit/(loss) before changes in working capital</t>
  </si>
  <si>
    <t>Purchase of investment property</t>
  </si>
  <si>
    <t>proceed form sale of other investments</t>
  </si>
  <si>
    <t>Net changes in current assets</t>
  </si>
  <si>
    <t>Net changes in current liabilities</t>
  </si>
  <si>
    <t>Cash (used in)/generated from operations</t>
  </si>
  <si>
    <t>Net cash (used in)/generated from operating activities</t>
  </si>
  <si>
    <t>Cash Flows From Investing Activities</t>
  </si>
  <si>
    <t xml:space="preserve">Others investments </t>
  </si>
  <si>
    <t>Net cash (used in)/generated from investing activities</t>
  </si>
  <si>
    <t>Cash Flows From Financing Activities</t>
  </si>
  <si>
    <t>Net cash (used in)/generated from financing activities</t>
  </si>
  <si>
    <t>Cash Equivalents</t>
  </si>
  <si>
    <t>Cash And Cash Equivalent Brought Forward</t>
  </si>
  <si>
    <t>Cash And Cash Equivalent Carried Forward</t>
  </si>
  <si>
    <t>Dividend</t>
  </si>
  <si>
    <t>Unearned premium reserves</t>
  </si>
  <si>
    <t>Finance cost</t>
  </si>
  <si>
    <t>Profit after taxation</t>
  </si>
  <si>
    <t>Other operating income</t>
  </si>
  <si>
    <t>Total liabilities</t>
  </si>
  <si>
    <t>Current tax liability</t>
  </si>
  <si>
    <t>Gross profit</t>
  </si>
  <si>
    <t>Other operating expenses</t>
  </si>
  <si>
    <t>Investment income (net)</t>
  </si>
  <si>
    <t xml:space="preserve">  - Group</t>
  </si>
  <si>
    <t>Earnings per share:</t>
  </si>
  <si>
    <r>
      <t xml:space="preserve">Jerneh Asia Berhad </t>
    </r>
    <r>
      <rPr>
        <b/>
        <i/>
        <sz val="8"/>
        <color indexed="8"/>
        <rFont val="Arial"/>
        <family val="2"/>
      </rPr>
      <t>(363984-X)</t>
    </r>
  </si>
  <si>
    <t>Profit before taxation</t>
  </si>
  <si>
    <t>Year Ended</t>
  </si>
  <si>
    <t>Dividend paid for financial year ended 31 December 2003</t>
  </si>
  <si>
    <t>Effect of adopting MASB 25</t>
  </si>
  <si>
    <t>Deferred tax assets</t>
  </si>
  <si>
    <t>Balance at 31 December 2003 - as restated</t>
  </si>
  <si>
    <t>Dividend proposed for financial year ended 31 December 2004</t>
  </si>
  <si>
    <t>Amounts owing by associated company</t>
  </si>
  <si>
    <t>Proceeds from issue of shares</t>
  </si>
  <si>
    <t>Dividend received</t>
  </si>
  <si>
    <t>RM'000</t>
  </si>
  <si>
    <t>Dividend paid</t>
  </si>
  <si>
    <t>Income tax refund/(paid)</t>
  </si>
  <si>
    <t>Dividend paid to minority shareholder of a subsidiary company</t>
  </si>
  <si>
    <t>Drawdown of bank loan</t>
  </si>
  <si>
    <t>Balance at 1 January 2004</t>
  </si>
  <si>
    <t>Effect of adopting MASB 25 (prior year adjustment)</t>
  </si>
  <si>
    <t>Balance at 1 January 2003 - as restated</t>
  </si>
  <si>
    <t>Balance as at 31 December 2004</t>
  </si>
  <si>
    <t>Interest received</t>
  </si>
  <si>
    <t>Interest paid</t>
  </si>
  <si>
    <t>Effect of Exchange Rate Changes</t>
  </si>
  <si>
    <t xml:space="preserve">Revaluation </t>
  </si>
  <si>
    <t>12 MONTHS PERIOD ENDED 31 DECEMBER 2004</t>
  </si>
  <si>
    <t xml:space="preserve">Net (Decrease)/Increase In Cash And </t>
  </si>
  <si>
    <t>Net gain not recognized in the income statement:</t>
  </si>
  <si>
    <t>For The 1st Quarter Ended 31 March 2005</t>
  </si>
  <si>
    <t xml:space="preserve"> 1st Quarter</t>
  </si>
  <si>
    <t xml:space="preserve">     (2004 : 107,873,003 ordinary shares) (sen)</t>
  </si>
  <si>
    <t xml:space="preserve">     shares) (2004 : 108,526,713 ordinary shares) (sen)</t>
  </si>
  <si>
    <t>Revaluation reserve</t>
  </si>
  <si>
    <t>For the 1st Quarter Ended 31 March 2005</t>
  </si>
  <si>
    <t>Balance at 1 January 2005</t>
  </si>
  <si>
    <t>Balance as at 31 March 2005</t>
  </si>
  <si>
    <t>3 MONTHS PERIOD ENDED 31 MARCH 2005</t>
  </si>
  <si>
    <t>Surplus arising from revaluation of investment property</t>
  </si>
  <si>
    <t>Retained</t>
  </si>
  <si>
    <t>Dividend paid for financial year ended 31 December 2004</t>
  </si>
  <si>
    <t>Dividend proposed for financial year ended 31 March 2005</t>
  </si>
  <si>
    <r>
      <t>For the 1st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Quarter Ended 31 March 2005</t>
    </r>
  </si>
  <si>
    <t>Advances to associated company</t>
  </si>
  <si>
    <t>Bank borrowing (unsecured)</t>
  </si>
  <si>
    <t>Investment in associated company</t>
  </si>
  <si>
    <t>Current tax assets</t>
  </si>
  <si>
    <t>Provision for outstanding claims</t>
  </si>
  <si>
    <t>Deferred tax liabilities</t>
  </si>
  <si>
    <t>Retained profits</t>
  </si>
  <si>
    <t>Operating costs applicable to operating revenue</t>
  </si>
  <si>
    <t>Operating revenue</t>
  </si>
  <si>
    <t>Profit from operations</t>
  </si>
  <si>
    <t>Share of results of associated company</t>
  </si>
  <si>
    <t xml:space="preserve">  - Share of tax of associated company</t>
  </si>
  <si>
    <t>Minority interest</t>
  </si>
  <si>
    <t>capital</t>
  </si>
  <si>
    <t>premium</t>
  </si>
  <si>
    <t>profits</t>
  </si>
  <si>
    <t xml:space="preserve">(i) Basic (based on 108,595,670 ordinary shares) </t>
  </si>
  <si>
    <t xml:space="preserve">(ii) Fully diluted (based on 108,981,824 ordinary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</si>
</sst>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;\(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* #,##0.000_);_(* \(#,##0.000\);_(* &quot;-&quot;??_);_(@_)"/>
    <numFmt numFmtId="173" formatCode="0.00_);\(0.00\)"/>
    <numFmt numFmtId="174" formatCode="0.0_);\(0.0\)"/>
    <numFmt numFmtId="175" formatCode="0.0000"/>
    <numFmt numFmtId="176" formatCode="0.000"/>
    <numFmt numFmtId="177" formatCode="0.000000"/>
    <numFmt numFmtId="178" formatCode="0.0000000"/>
    <numFmt numFmtId="179" formatCode="0.00000000"/>
    <numFmt numFmtId="180" formatCode="0.000000000"/>
    <numFmt numFmtId="181" formatCode="0.00000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dd\-mmmm\-yyyy"/>
    <numFmt numFmtId="189" formatCode="#,##0.000_);\(#,##0.000\)"/>
    <numFmt numFmtId="190" formatCode="dd/mm/yyyy"/>
    <numFmt numFmtId="191" formatCode="#,##0.00000_);\(#,##0.00000\)"/>
    <numFmt numFmtId="192" formatCode="#,##0.0000000000_);\(#,##0.0000000000\)"/>
    <numFmt numFmtId="193" formatCode="#,##0.0000000_);\(#,##0.0000000\)"/>
    <numFmt numFmtId="194" formatCode="#,##0.0000_);\(#,##0.0000\)"/>
    <numFmt numFmtId="195" formatCode="_(* #,##0.000_);_(* \(#,##0.000\);_(* &quot;-&quot;???_);_(@_)"/>
    <numFmt numFmtId="196" formatCode="#,##0.000000000000_);\(#,##0.000000000000\)"/>
    <numFmt numFmtId="197" formatCode="#,##0.00000000000_);\(#,##0.00000000000\)"/>
    <numFmt numFmtId="198" formatCode="_(* #,##0.0000_);_(* \(#,##0.0000\);_(* &quot;-&quot;????_);_(@_)"/>
    <numFmt numFmtId="199" formatCode="_(* #,##0.0_);_(* \(#,##0.0\);_(* &quot;-&quot;?_);_(@_)"/>
    <numFmt numFmtId="200" formatCode="_(* #,##0\);_(* \(#,##0\);_(* &quot;-&quot;??_);_(@_)"/>
    <numFmt numFmtId="201" formatCode="_(* #,##0;_(* \(#,##0\);_(* &quot;-&quot;??_);_(@_)"/>
  </numFmts>
  <fonts count="19">
    <font>
      <vertAlign val="superscript"/>
      <sz val="10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14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0" fontId="1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165" fontId="1" fillId="0" borderId="6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1" fillId="0" borderId="11" xfId="15" applyNumberFormat="1" applyFont="1" applyBorder="1" applyAlignment="1">
      <alignment/>
    </xf>
    <xf numFmtId="43" fontId="1" fillId="0" borderId="0" xfId="0" applyNumberFormat="1" applyFont="1" applyAlignment="1">
      <alignment/>
    </xf>
    <xf numFmtId="165" fontId="1" fillId="0" borderId="12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0" fontId="8" fillId="0" borderId="13" xfId="0" applyFont="1" applyBorder="1" applyAlignment="1">
      <alignment/>
    </xf>
    <xf numFmtId="43" fontId="1" fillId="0" borderId="14" xfId="15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/>
    </xf>
    <xf numFmtId="0" fontId="1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8" fillId="2" borderId="19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5" fillId="0" borderId="20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8" fillId="0" borderId="6" xfId="0" applyFont="1" applyBorder="1" applyAlignment="1">
      <alignment/>
    </xf>
    <xf numFmtId="165" fontId="8" fillId="0" borderId="6" xfId="15" applyNumberFormat="1" applyFont="1" applyBorder="1" applyAlignment="1">
      <alignment/>
    </xf>
    <xf numFmtId="165" fontId="8" fillId="0" borderId="0" xfId="15" applyNumberFormat="1" applyFont="1" applyBorder="1" applyAlignment="1">
      <alignment/>
    </xf>
    <xf numFmtId="165" fontId="8" fillId="0" borderId="6" xfId="15" applyNumberFormat="1" applyFont="1" applyBorder="1" applyAlignment="1">
      <alignment horizontal="center"/>
    </xf>
    <xf numFmtId="165" fontId="8" fillId="0" borderId="6" xfId="15" applyNumberFormat="1" applyFont="1" applyFill="1" applyBorder="1" applyAlignment="1">
      <alignment/>
    </xf>
    <xf numFmtId="165" fontId="8" fillId="0" borderId="3" xfId="15" applyNumberFormat="1" applyFont="1" applyFill="1" applyBorder="1" applyAlignment="1">
      <alignment/>
    </xf>
    <xf numFmtId="165" fontId="8" fillId="0" borderId="21" xfId="15" applyNumberFormat="1" applyFont="1" applyBorder="1" applyAlignment="1">
      <alignment/>
    </xf>
    <xf numFmtId="165" fontId="8" fillId="0" borderId="7" xfId="15" applyNumberFormat="1" applyFont="1" applyBorder="1" applyAlignment="1">
      <alignment horizontal="center"/>
    </xf>
    <xf numFmtId="165" fontId="8" fillId="0" borderId="7" xfId="15" applyNumberFormat="1" applyFont="1" applyFill="1" applyBorder="1" applyAlignment="1">
      <alignment/>
    </xf>
    <xf numFmtId="165" fontId="8" fillId="0" borderId="3" xfId="15" applyNumberFormat="1" applyFont="1" applyBorder="1" applyAlignment="1">
      <alignment/>
    </xf>
    <xf numFmtId="0" fontId="5" fillId="0" borderId="0" xfId="0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6" xfId="15" applyNumberFormat="1" applyFont="1" applyBorder="1" applyAlignment="1">
      <alignment horizontal="center"/>
    </xf>
    <xf numFmtId="43" fontId="8" fillId="0" borderId="6" xfId="15" applyNumberFormat="1" applyFont="1" applyFill="1" applyBorder="1" applyAlignment="1">
      <alignment/>
    </xf>
    <xf numFmtId="167" fontId="8" fillId="0" borderId="3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21" xfId="0" applyFont="1" applyBorder="1" applyAlignment="1">
      <alignment/>
    </xf>
    <xf numFmtId="43" fontId="8" fillId="0" borderId="7" xfId="15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65" fontId="8" fillId="0" borderId="17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13" fillId="0" borderId="0" xfId="0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5" fillId="0" borderId="3" xfId="0" applyFont="1" applyBorder="1" applyAlignment="1">
      <alignment/>
    </xf>
    <xf numFmtId="165" fontId="8" fillId="0" borderId="16" xfId="15" applyNumberFormat="1" applyFont="1" applyBorder="1" applyAlignment="1">
      <alignment/>
    </xf>
    <xf numFmtId="0" fontId="8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5" fillId="2" borderId="20" xfId="0" applyFont="1" applyFill="1" applyBorder="1" applyAlignment="1">
      <alignment/>
    </xf>
    <xf numFmtId="0" fontId="1" fillId="2" borderId="1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/>
    </xf>
    <xf numFmtId="165" fontId="3" fillId="0" borderId="9" xfId="15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65" fontId="3" fillId="0" borderId="8" xfId="15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3" fillId="3" borderId="13" xfId="0" applyFont="1" applyFill="1" applyBorder="1" applyAlignment="1">
      <alignment/>
    </xf>
    <xf numFmtId="165" fontId="1" fillId="0" borderId="3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/>
    </xf>
    <xf numFmtId="165" fontId="1" fillId="0" borderId="16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3" fontId="1" fillId="0" borderId="16" xfId="15" applyFont="1" applyBorder="1" applyAlignment="1">
      <alignment/>
    </xf>
    <xf numFmtId="0" fontId="5" fillId="0" borderId="13" xfId="0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65" fontId="1" fillId="0" borderId="25" xfId="0" applyNumberFormat="1" applyFont="1" applyBorder="1" applyAlignment="1">
      <alignment/>
    </xf>
    <xf numFmtId="165" fontId="1" fillId="0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4" fontId="5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5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 horizontal="right"/>
    </xf>
    <xf numFmtId="43" fontId="8" fillId="0" borderId="0" xfId="15" applyNumberFormat="1" applyFont="1" applyBorder="1" applyAlignment="1">
      <alignment horizontal="center"/>
    </xf>
    <xf numFmtId="43" fontId="8" fillId="0" borderId="0" xfId="15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8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8" fillId="0" borderId="16" xfId="0" applyNumberFormat="1" applyFont="1" applyBorder="1" applyAlignment="1">
      <alignment/>
    </xf>
    <xf numFmtId="43" fontId="8" fillId="0" borderId="16" xfId="15" applyNumberFormat="1" applyFont="1" applyBorder="1" applyAlignment="1">
      <alignment/>
    </xf>
    <xf numFmtId="165" fontId="8" fillId="0" borderId="13" xfId="15" applyNumberFormat="1" applyFont="1" applyBorder="1" applyAlignment="1">
      <alignment/>
    </xf>
    <xf numFmtId="165" fontId="8" fillId="0" borderId="13" xfId="15" applyNumberFormat="1" applyFont="1" applyFill="1" applyBorder="1" applyAlignment="1">
      <alignment/>
    </xf>
    <xf numFmtId="43" fontId="8" fillId="0" borderId="21" xfId="15" applyFont="1" applyBorder="1" applyAlignment="1">
      <alignment/>
    </xf>
    <xf numFmtId="43" fontId="8" fillId="0" borderId="21" xfId="15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43" fontId="8" fillId="0" borderId="7" xfId="15" applyNumberFormat="1" applyFont="1" applyBorder="1" applyAlignment="1">
      <alignment horizontal="center"/>
    </xf>
    <xf numFmtId="165" fontId="8" fillId="0" borderId="24" xfId="15" applyNumberFormat="1" applyFont="1" applyBorder="1" applyAlignment="1">
      <alignment/>
    </xf>
    <xf numFmtId="165" fontId="8" fillId="0" borderId="21" xfId="15" applyNumberFormat="1" applyFont="1" applyFill="1" applyBorder="1" applyAlignment="1">
      <alignment/>
    </xf>
    <xf numFmtId="165" fontId="5" fillId="0" borderId="13" xfId="15" applyNumberFormat="1" applyFont="1" applyBorder="1" applyAlignment="1">
      <alignment/>
    </xf>
    <xf numFmtId="165" fontId="5" fillId="0" borderId="0" xfId="15" applyNumberFormat="1" applyFont="1" applyBorder="1" applyAlignment="1">
      <alignment/>
    </xf>
    <xf numFmtId="165" fontId="5" fillId="0" borderId="6" xfId="15" applyNumberFormat="1" applyFont="1" applyBorder="1" applyAlignment="1">
      <alignment/>
    </xf>
    <xf numFmtId="165" fontId="5" fillId="0" borderId="0" xfId="15" applyNumberFormat="1" applyFont="1" applyFill="1" applyBorder="1" applyAlignment="1">
      <alignment/>
    </xf>
    <xf numFmtId="165" fontId="5" fillId="0" borderId="6" xfId="15" applyNumberFormat="1" applyFont="1" applyFill="1" applyBorder="1" applyAlignment="1">
      <alignment/>
    </xf>
    <xf numFmtId="43" fontId="8" fillId="0" borderId="26" xfId="15" applyNumberFormat="1" applyFont="1" applyFill="1" applyBorder="1" applyAlignment="1">
      <alignment horizontal="right"/>
    </xf>
    <xf numFmtId="0" fontId="8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 quotePrefix="1">
      <alignment/>
    </xf>
    <xf numFmtId="0" fontId="5" fillId="0" borderId="4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8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4" xfId="0" applyFont="1" applyBorder="1" applyAlignment="1">
      <alignment horizontal="center"/>
    </xf>
    <xf numFmtId="165" fontId="8" fillId="0" borderId="7" xfId="15" applyNumberFormat="1" applyFont="1" applyBorder="1" applyAlignment="1">
      <alignment/>
    </xf>
    <xf numFmtId="165" fontId="8" fillId="0" borderId="27" xfId="15" applyNumberFormat="1" applyFont="1" applyBorder="1" applyAlignment="1">
      <alignment/>
    </xf>
    <xf numFmtId="165" fontId="5" fillId="0" borderId="27" xfId="15" applyNumberFormat="1" applyFont="1" applyFill="1" applyBorder="1" applyAlignment="1">
      <alignment/>
    </xf>
    <xf numFmtId="43" fontId="8" fillId="0" borderId="6" xfId="15" applyFont="1" applyBorder="1" applyAlignment="1">
      <alignment/>
    </xf>
    <xf numFmtId="43" fontId="8" fillId="0" borderId="7" xfId="15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165" fontId="1" fillId="0" borderId="8" xfId="0" applyNumberFormat="1" applyFont="1" applyFill="1" applyBorder="1" applyAlignment="1">
      <alignment/>
    </xf>
    <xf numFmtId="43" fontId="1" fillId="0" borderId="8" xfId="15" applyFont="1" applyBorder="1" applyAlignment="1">
      <alignment/>
    </xf>
    <xf numFmtId="43" fontId="1" fillId="0" borderId="21" xfId="15" applyFont="1" applyBorder="1" applyAlignment="1">
      <alignment/>
    </xf>
    <xf numFmtId="43" fontId="1" fillId="0" borderId="10" xfId="15" applyFont="1" applyBorder="1" applyAlignment="1">
      <alignment/>
    </xf>
    <xf numFmtId="165" fontId="1" fillId="0" borderId="21" xfId="15" applyNumberFormat="1" applyFont="1" applyBorder="1" applyAlignment="1">
      <alignment/>
    </xf>
    <xf numFmtId="0" fontId="1" fillId="0" borderId="8" xfId="0" applyFont="1" applyFill="1" applyBorder="1" applyAlignment="1">
      <alignment/>
    </xf>
    <xf numFmtId="165" fontId="8" fillId="0" borderId="29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165" fontId="1" fillId="0" borderId="7" xfId="15" applyNumberFormat="1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7" xfId="15" applyNumberFormat="1" applyFont="1" applyFill="1" applyBorder="1" applyAlignment="1">
      <alignment/>
    </xf>
    <xf numFmtId="165" fontId="5" fillId="0" borderId="21" xfId="15" applyNumberFormat="1" applyFont="1" applyFill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8" fillId="0" borderId="24" xfId="15" applyNumberFormat="1" applyFont="1" applyFill="1" applyBorder="1" applyAlignment="1">
      <alignment/>
    </xf>
    <xf numFmtId="200" fontId="8" fillId="0" borderId="6" xfId="15" applyNumberFormat="1" applyFont="1" applyBorder="1" applyAlignment="1">
      <alignment/>
    </xf>
    <xf numFmtId="201" fontId="8" fillId="0" borderId="6" xfId="15" applyNumberFormat="1" applyFont="1" applyBorder="1" applyAlignment="1">
      <alignment/>
    </xf>
    <xf numFmtId="165" fontId="8" fillId="0" borderId="30" xfId="15" applyNumberFormat="1" applyFont="1" applyBorder="1" applyAlignment="1">
      <alignment/>
    </xf>
    <xf numFmtId="0" fontId="18" fillId="0" borderId="0" xfId="0" applyFont="1" applyAlignment="1">
      <alignment horizontal="right"/>
    </xf>
    <xf numFmtId="165" fontId="1" fillId="0" borderId="13" xfId="15" applyNumberFormat="1" applyFont="1" applyBorder="1" applyAlignment="1">
      <alignment/>
    </xf>
    <xf numFmtId="165" fontId="1" fillId="0" borderId="6" xfId="15" applyNumberFormat="1" applyFont="1" applyBorder="1" applyAlignment="1">
      <alignment horizontal="center"/>
    </xf>
    <xf numFmtId="165" fontId="1" fillId="0" borderId="6" xfId="15" applyNumberFormat="1" applyFont="1" applyFill="1" applyBorder="1" applyAlignment="1">
      <alignment/>
    </xf>
    <xf numFmtId="165" fontId="1" fillId="0" borderId="24" xfId="15" applyNumberFormat="1" applyFont="1" applyBorder="1" applyAlignment="1">
      <alignment/>
    </xf>
    <xf numFmtId="165" fontId="1" fillId="0" borderId="7" xfId="15" applyNumberFormat="1" applyFont="1" applyBorder="1" applyAlignment="1">
      <alignment horizontal="center"/>
    </xf>
    <xf numFmtId="165" fontId="1" fillId="0" borderId="21" xfId="15" applyNumberFormat="1" applyFont="1" applyFill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3" fillId="0" borderId="13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6" xfId="15" applyNumberFormat="1" applyFont="1" applyBorder="1" applyAlignment="1">
      <alignment/>
    </xf>
    <xf numFmtId="165" fontId="3" fillId="0" borderId="31" xfId="15" applyNumberFormat="1" applyFont="1" applyBorder="1" applyAlignment="1">
      <alignment/>
    </xf>
    <xf numFmtId="165" fontId="3" fillId="0" borderId="32" xfId="15" applyNumberFormat="1" applyFont="1" applyBorder="1" applyAlignment="1">
      <alignment/>
    </xf>
    <xf numFmtId="165" fontId="3" fillId="0" borderId="25" xfId="15" applyNumberFormat="1" applyFont="1" applyBorder="1" applyAlignment="1">
      <alignment/>
    </xf>
    <xf numFmtId="43" fontId="1" fillId="0" borderId="33" xfId="15" applyFont="1" applyBorder="1" applyAlignment="1">
      <alignment horizontal="right"/>
    </xf>
    <xf numFmtId="43" fontId="1" fillId="0" borderId="26" xfId="15" applyFont="1" applyBorder="1" applyAlignment="1">
      <alignment horizontal="right"/>
    </xf>
    <xf numFmtId="43" fontId="1" fillId="0" borderId="26" xfId="15" applyNumberFormat="1" applyFont="1" applyFill="1" applyBorder="1" applyAlignment="1">
      <alignment/>
    </xf>
    <xf numFmtId="43" fontId="1" fillId="0" borderId="0" xfId="15" applyFont="1" applyBorder="1" applyAlignment="1">
      <alignment/>
    </xf>
    <xf numFmtId="43" fontId="1" fillId="0" borderId="6" xfId="15" applyNumberFormat="1" applyFont="1" applyBorder="1" applyAlignment="1">
      <alignment horizontal="center"/>
    </xf>
    <xf numFmtId="43" fontId="1" fillId="0" borderId="0" xfId="15" applyFont="1" applyBorder="1" applyAlignment="1">
      <alignment horizontal="right"/>
    </xf>
    <xf numFmtId="43" fontId="1" fillId="0" borderId="6" xfId="15" applyNumberFormat="1" applyFont="1" applyFill="1" applyBorder="1" applyAlignment="1">
      <alignment/>
    </xf>
    <xf numFmtId="43" fontId="1" fillId="0" borderId="33" xfId="15" applyFont="1" applyFill="1" applyBorder="1" applyAlignment="1">
      <alignment horizontal="right"/>
    </xf>
    <xf numFmtId="43" fontId="1" fillId="0" borderId="13" xfId="15" applyFont="1" applyFill="1" applyBorder="1" applyAlignment="1">
      <alignment horizontal="right"/>
    </xf>
    <xf numFmtId="43" fontId="8" fillId="0" borderId="13" xfId="15" applyFont="1" applyFill="1" applyBorder="1" applyAlignment="1">
      <alignment horizontal="right"/>
    </xf>
    <xf numFmtId="43" fontId="8" fillId="0" borderId="13" xfId="15" applyFont="1" applyFill="1" applyBorder="1" applyAlignment="1">
      <alignment/>
    </xf>
    <xf numFmtId="43" fontId="8" fillId="0" borderId="24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165" fontId="5" fillId="0" borderId="13" xfId="15" applyNumberFormat="1" applyFont="1" applyFill="1" applyBorder="1" applyAlignment="1">
      <alignment/>
    </xf>
    <xf numFmtId="0" fontId="5" fillId="0" borderId="6" xfId="0" applyFont="1" applyBorder="1" applyAlignment="1">
      <alignment horizontal="center"/>
    </xf>
    <xf numFmtId="16" fontId="5" fillId="0" borderId="6" xfId="0" applyNumberFormat="1" applyFont="1" applyBorder="1" applyAlignment="1">
      <alignment horizontal="center"/>
    </xf>
    <xf numFmtId="165" fontId="5" fillId="0" borderId="29" xfId="15" applyNumberFormat="1" applyFont="1" applyFill="1" applyBorder="1" applyAlignment="1">
      <alignment/>
    </xf>
    <xf numFmtId="165" fontId="5" fillId="0" borderId="34" xfId="15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4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 Qtrly report Jun 2003_supporting sch for BO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1"/>
  <sheetViews>
    <sheetView zoomScale="86" zoomScaleNormal="86" zoomScaleSheetLayoutView="75" workbookViewId="0" topLeftCell="A48">
      <selection activeCell="D68" sqref="D68"/>
    </sheetView>
  </sheetViews>
  <sheetFormatPr defaultColWidth="9.140625" defaultRowHeight="14.25"/>
  <cols>
    <col min="1" max="1" width="5.421875" style="2" customWidth="1"/>
    <col min="2" max="2" width="3.57421875" style="2" customWidth="1"/>
    <col min="3" max="3" width="75.00390625" style="2" customWidth="1"/>
    <col min="4" max="5" width="23.140625" style="2" customWidth="1"/>
    <col min="6" max="6" width="1.8515625" style="2" customWidth="1"/>
    <col min="7" max="7" width="1.57421875" style="2" customWidth="1"/>
    <col min="8" max="8" width="10.421875" style="2" customWidth="1"/>
    <col min="9" max="9" width="12.8515625" style="2" customWidth="1"/>
    <col min="10" max="10" width="10.140625" style="2" customWidth="1"/>
    <col min="11" max="11" width="10.8515625" style="2" customWidth="1"/>
    <col min="12" max="16384" width="9.57421875" style="2" customWidth="1"/>
  </cols>
  <sheetData>
    <row r="1" spans="2:7" ht="14.25">
      <c r="B1" s="93"/>
      <c r="C1" s="3"/>
      <c r="D1" s="3"/>
      <c r="E1" s="4"/>
      <c r="F1" s="4"/>
      <c r="G1" s="5"/>
    </row>
    <row r="2" spans="2:7" ht="14.25">
      <c r="B2" s="19"/>
      <c r="C2" s="6"/>
      <c r="D2" s="6"/>
      <c r="E2" s="7"/>
      <c r="F2" s="7"/>
      <c r="G2" s="8"/>
    </row>
    <row r="3" spans="2:7" ht="14.25">
      <c r="B3" s="19"/>
      <c r="C3" s="6"/>
      <c r="D3" s="6"/>
      <c r="E3" s="6"/>
      <c r="F3" s="6"/>
      <c r="G3" s="8"/>
    </row>
    <row r="4" spans="2:7" ht="14.25">
      <c r="B4" s="19"/>
      <c r="C4" s="6"/>
      <c r="D4" s="6"/>
      <c r="E4" s="6"/>
      <c r="F4" s="6"/>
      <c r="G4" s="8"/>
    </row>
    <row r="5" spans="2:7" ht="14.25">
      <c r="B5" s="19"/>
      <c r="C5" s="6"/>
      <c r="D5" s="6"/>
      <c r="E5" s="6"/>
      <c r="F5" s="6"/>
      <c r="G5" s="8"/>
    </row>
    <row r="6" spans="2:7" ht="12.75">
      <c r="B6" s="19"/>
      <c r="C6" s="242" t="s">
        <v>92</v>
      </c>
      <c r="D6" s="242"/>
      <c r="E6" s="242"/>
      <c r="F6" s="172"/>
      <c r="G6" s="8"/>
    </row>
    <row r="7" spans="2:7" ht="12.75">
      <c r="B7" s="19"/>
      <c r="C7" s="243" t="s">
        <v>0</v>
      </c>
      <c r="D7" s="243"/>
      <c r="E7" s="243"/>
      <c r="F7" s="9"/>
      <c r="G7" s="8"/>
    </row>
    <row r="8" spans="2:7" ht="9" customHeight="1">
      <c r="B8" s="19"/>
      <c r="C8" s="244" t="s">
        <v>1</v>
      </c>
      <c r="D8" s="244"/>
      <c r="E8" s="244"/>
      <c r="F8" s="10"/>
      <c r="G8" s="8"/>
    </row>
    <row r="9" spans="2:7" ht="12.75">
      <c r="B9" s="19"/>
      <c r="C9" s="244" t="s">
        <v>2</v>
      </c>
      <c r="D9" s="244"/>
      <c r="E9" s="244"/>
      <c r="F9" s="10"/>
      <c r="G9" s="8"/>
    </row>
    <row r="10" spans="2:7" ht="12.75">
      <c r="B10" s="19"/>
      <c r="C10" s="244" t="s">
        <v>119</v>
      </c>
      <c r="D10" s="244"/>
      <c r="E10" s="244"/>
      <c r="F10" s="10"/>
      <c r="G10" s="8"/>
    </row>
    <row r="11" spans="2:7" ht="12.75">
      <c r="B11" s="19"/>
      <c r="C11" s="243" t="s">
        <v>46</v>
      </c>
      <c r="D11" s="243"/>
      <c r="E11" s="243"/>
      <c r="F11" s="9"/>
      <c r="G11" s="8"/>
    </row>
    <row r="12" spans="2:7" ht="12.75">
      <c r="B12" s="19"/>
      <c r="C12" s="9"/>
      <c r="D12" s="9"/>
      <c r="E12" s="9"/>
      <c r="F12" s="9"/>
      <c r="G12" s="8"/>
    </row>
    <row r="13" spans="2:7" ht="22.5" customHeight="1">
      <c r="B13" s="19"/>
      <c r="C13" s="247" t="s">
        <v>3</v>
      </c>
      <c r="D13" s="248"/>
      <c r="E13" s="249"/>
      <c r="F13" s="186"/>
      <c r="G13" s="8"/>
    </row>
    <row r="14" spans="2:7" ht="12.75">
      <c r="B14" s="19"/>
      <c r="C14" s="244"/>
      <c r="D14" s="250"/>
      <c r="E14" s="250"/>
      <c r="F14" s="11"/>
      <c r="G14" s="8"/>
    </row>
    <row r="15" spans="2:7" ht="12.75">
      <c r="B15" s="19"/>
      <c r="C15" s="245"/>
      <c r="D15" s="246"/>
      <c r="E15" s="246"/>
      <c r="F15" s="187"/>
      <c r="G15" s="8"/>
    </row>
    <row r="16" spans="2:7" ht="12.75">
      <c r="B16" s="19"/>
      <c r="C16" s="165"/>
      <c r="D16" s="61" t="s">
        <v>4</v>
      </c>
      <c r="E16" s="61" t="s">
        <v>5</v>
      </c>
      <c r="F16" s="61"/>
      <c r="G16" s="8"/>
    </row>
    <row r="17" spans="2:7" ht="12.75">
      <c r="B17" s="19"/>
      <c r="C17" s="162"/>
      <c r="D17" s="63" t="s">
        <v>6</v>
      </c>
      <c r="E17" s="63" t="s">
        <v>7</v>
      </c>
      <c r="F17" s="63"/>
      <c r="G17" s="8"/>
    </row>
    <row r="18" spans="2:7" ht="12.75">
      <c r="B18" s="19"/>
      <c r="C18" s="162"/>
      <c r="D18" s="63" t="s">
        <v>8</v>
      </c>
      <c r="E18" s="63" t="s">
        <v>94</v>
      </c>
      <c r="F18" s="63"/>
      <c r="G18" s="8"/>
    </row>
    <row r="19" spans="2:7" ht="12.75">
      <c r="B19" s="19"/>
      <c r="C19" s="162"/>
      <c r="D19" s="127">
        <v>38442</v>
      </c>
      <c r="E19" s="127">
        <v>38352</v>
      </c>
      <c r="F19" s="127"/>
      <c r="G19" s="8"/>
    </row>
    <row r="20" spans="2:7" ht="12.75">
      <c r="B20" s="19"/>
      <c r="C20" s="162"/>
      <c r="D20" s="129" t="s">
        <v>9</v>
      </c>
      <c r="E20" s="129" t="s">
        <v>9</v>
      </c>
      <c r="F20" s="63"/>
      <c r="G20" s="8"/>
    </row>
    <row r="21" spans="2:7" ht="12.75">
      <c r="B21" s="19"/>
      <c r="C21" s="109" t="s">
        <v>10</v>
      </c>
      <c r="D21" s="17"/>
      <c r="E21" s="17"/>
      <c r="F21" s="18"/>
      <c r="G21" s="8"/>
    </row>
    <row r="22" spans="2:11" ht="12.75">
      <c r="B22" s="19"/>
      <c r="C22" s="167" t="s">
        <v>11</v>
      </c>
      <c r="D22" s="21">
        <v>13866</v>
      </c>
      <c r="E22" s="20">
        <v>13822</v>
      </c>
      <c r="F22" s="25"/>
      <c r="G22" s="8"/>
      <c r="H22" s="22"/>
      <c r="I22" s="23"/>
      <c r="J22" s="23"/>
      <c r="K22" s="22"/>
    </row>
    <row r="23" spans="2:8" ht="12.75">
      <c r="B23" s="19"/>
      <c r="C23" s="167" t="s">
        <v>12</v>
      </c>
      <c r="D23" s="25">
        <v>42500</v>
      </c>
      <c r="E23" s="24">
        <v>42500</v>
      </c>
      <c r="F23" s="25"/>
      <c r="G23" s="8"/>
      <c r="H23" s="22"/>
    </row>
    <row r="24" spans="2:8" ht="12.75" hidden="1">
      <c r="B24" s="19"/>
      <c r="C24" s="168" t="s">
        <v>13</v>
      </c>
      <c r="D24" s="25"/>
      <c r="E24" s="24"/>
      <c r="F24" s="25"/>
      <c r="G24" s="8"/>
      <c r="H24" s="22"/>
    </row>
    <row r="25" spans="2:8" ht="12.75">
      <c r="B25" s="19"/>
      <c r="C25" s="168" t="s">
        <v>135</v>
      </c>
      <c r="D25" s="24">
        <v>27107</v>
      </c>
      <c r="E25" s="24">
        <v>27693</v>
      </c>
      <c r="F25" s="25"/>
      <c r="G25" s="8"/>
      <c r="H25" s="22"/>
    </row>
    <row r="26" spans="2:8" ht="12.75">
      <c r="B26" s="19"/>
      <c r="C26" s="168" t="s">
        <v>14</v>
      </c>
      <c r="D26" s="25">
        <v>218935</v>
      </c>
      <c r="E26" s="25">
        <v>181588</v>
      </c>
      <c r="F26" s="25"/>
      <c r="G26" s="8"/>
      <c r="H26" s="22"/>
    </row>
    <row r="27" spans="2:8" ht="12.75">
      <c r="B27" s="19"/>
      <c r="C27" s="168" t="s">
        <v>15</v>
      </c>
      <c r="D27" s="25">
        <v>89896</v>
      </c>
      <c r="E27" s="25">
        <v>90489</v>
      </c>
      <c r="F27" s="25"/>
      <c r="G27" s="8"/>
      <c r="H27" s="22"/>
    </row>
    <row r="28" spans="2:8" ht="12.75">
      <c r="B28" s="19"/>
      <c r="C28" s="168" t="s">
        <v>100</v>
      </c>
      <c r="D28" s="25">
        <v>16860</v>
      </c>
      <c r="E28" s="25">
        <v>5998</v>
      </c>
      <c r="F28" s="25"/>
      <c r="G28" s="8"/>
      <c r="H28" s="22"/>
    </row>
    <row r="29" spans="2:8" ht="12.75">
      <c r="B29" s="19"/>
      <c r="C29" s="168" t="s">
        <v>136</v>
      </c>
      <c r="D29" s="25">
        <v>4473</v>
      </c>
      <c r="E29" s="25">
        <v>6663</v>
      </c>
      <c r="F29" s="25"/>
      <c r="G29" s="8"/>
      <c r="H29" s="22"/>
    </row>
    <row r="30" spans="2:8" ht="12.75">
      <c r="B30" s="19"/>
      <c r="C30" s="168" t="s">
        <v>97</v>
      </c>
      <c r="D30" s="25">
        <v>9111</v>
      </c>
      <c r="E30" s="25">
        <v>4663</v>
      </c>
      <c r="F30" s="25"/>
      <c r="G30" s="8"/>
      <c r="H30" s="22"/>
    </row>
    <row r="31" spans="2:8" ht="12.75">
      <c r="B31" s="19"/>
      <c r="C31" s="168" t="s">
        <v>16</v>
      </c>
      <c r="D31" s="25">
        <v>10478</v>
      </c>
      <c r="E31" s="25">
        <v>5785</v>
      </c>
      <c r="F31" s="25"/>
      <c r="G31" s="8"/>
      <c r="H31" s="22"/>
    </row>
    <row r="32" spans="2:8" ht="12.75">
      <c r="B32" s="19"/>
      <c r="C32" s="168" t="s">
        <v>17</v>
      </c>
      <c r="D32" s="25">
        <v>209260</v>
      </c>
      <c r="E32" s="25">
        <v>251193</v>
      </c>
      <c r="F32" s="25"/>
      <c r="G32" s="8"/>
      <c r="H32" s="22"/>
    </row>
    <row r="33" spans="2:8" ht="12.75">
      <c r="B33" s="19"/>
      <c r="C33" s="168" t="s">
        <v>18</v>
      </c>
      <c r="D33" s="25">
        <v>27885</v>
      </c>
      <c r="E33" s="25">
        <v>27732</v>
      </c>
      <c r="F33" s="25"/>
      <c r="G33" s="8"/>
      <c r="H33" s="22"/>
    </row>
    <row r="34" spans="2:8" ht="13.5" thickBot="1">
      <c r="B34" s="19"/>
      <c r="C34" s="169" t="s">
        <v>19</v>
      </c>
      <c r="D34" s="27">
        <f>SUM(D22:D33)</f>
        <v>670371</v>
      </c>
      <c r="E34" s="27">
        <f>SUM(E22:E33)</f>
        <v>658126</v>
      </c>
      <c r="F34" s="25"/>
      <c r="G34" s="8"/>
      <c r="H34" s="22"/>
    </row>
    <row r="35" spans="2:7" ht="13.5" thickTop="1">
      <c r="B35" s="19"/>
      <c r="C35" s="111"/>
      <c r="D35" s="17"/>
      <c r="E35" s="17"/>
      <c r="F35" s="18"/>
      <c r="G35" s="8"/>
    </row>
    <row r="36" spans="2:7" ht="12.75">
      <c r="B36" s="19"/>
      <c r="C36" s="111"/>
      <c r="D36" s="17"/>
      <c r="E36" s="17"/>
      <c r="F36" s="18"/>
      <c r="G36" s="8"/>
    </row>
    <row r="37" spans="2:7" ht="12.75">
      <c r="B37" s="19"/>
      <c r="C37" s="109" t="s">
        <v>20</v>
      </c>
      <c r="D37" s="17"/>
      <c r="E37" s="32"/>
      <c r="F37" s="25"/>
      <c r="G37" s="8"/>
    </row>
    <row r="38" spans="2:8" ht="12.75">
      <c r="B38" s="19"/>
      <c r="C38" s="167" t="s">
        <v>137</v>
      </c>
      <c r="D38" s="21">
        <v>173715</v>
      </c>
      <c r="E38" s="21">
        <v>170221</v>
      </c>
      <c r="F38" s="25"/>
      <c r="G38" s="8"/>
      <c r="H38" s="22"/>
    </row>
    <row r="39" spans="2:8" ht="12.75">
      <c r="B39" s="19"/>
      <c r="C39" s="167" t="s">
        <v>21</v>
      </c>
      <c r="D39" s="25">
        <v>75527</v>
      </c>
      <c r="E39" s="25">
        <v>74492</v>
      </c>
      <c r="F39" s="25"/>
      <c r="G39" s="8"/>
      <c r="H39" s="22"/>
    </row>
    <row r="40" spans="2:11" ht="12.75" customHeight="1">
      <c r="B40" s="19"/>
      <c r="C40" s="167" t="s">
        <v>134</v>
      </c>
      <c r="D40" s="25">
        <v>25800</v>
      </c>
      <c r="E40" s="25">
        <v>23800</v>
      </c>
      <c r="F40" s="25"/>
      <c r="G40" s="8"/>
      <c r="H40" s="22"/>
      <c r="K40" s="28"/>
    </row>
    <row r="41" spans="2:8" ht="12.75" customHeight="1">
      <c r="B41" s="19"/>
      <c r="C41" s="167" t="s">
        <v>138</v>
      </c>
      <c r="D41" s="25">
        <v>2955</v>
      </c>
      <c r="E41" s="25">
        <v>2660</v>
      </c>
      <c r="F41" s="25"/>
      <c r="G41" s="8"/>
      <c r="H41" s="22"/>
    </row>
    <row r="42" spans="2:8" ht="12.75" hidden="1">
      <c r="B42" s="19"/>
      <c r="C42" s="167" t="s">
        <v>22</v>
      </c>
      <c r="D42" s="25"/>
      <c r="E42" s="25"/>
      <c r="F42" s="25"/>
      <c r="G42" s="8"/>
      <c r="H42" s="22"/>
    </row>
    <row r="43" spans="2:8" ht="15" customHeight="1">
      <c r="B43" s="19"/>
      <c r="C43" s="167" t="s">
        <v>86</v>
      </c>
      <c r="D43" s="25">
        <v>0</v>
      </c>
      <c r="E43" s="25">
        <v>153</v>
      </c>
      <c r="F43" s="25"/>
      <c r="G43" s="8"/>
      <c r="H43" s="22"/>
    </row>
    <row r="44" spans="2:8" ht="12.75" hidden="1">
      <c r="B44" s="19"/>
      <c r="C44" s="167" t="s">
        <v>23</v>
      </c>
      <c r="D44" s="25"/>
      <c r="E44" s="25">
        <v>0</v>
      </c>
      <c r="F44" s="25"/>
      <c r="G44" s="8"/>
      <c r="H44" s="22"/>
    </row>
    <row r="45" spans="2:8" ht="12.75">
      <c r="B45" s="19"/>
      <c r="C45" s="167"/>
      <c r="D45" s="29">
        <f>SUM(D38:D43)</f>
        <v>277997</v>
      </c>
      <c r="E45" s="29">
        <f>SUM(E38:E43)</f>
        <v>271326</v>
      </c>
      <c r="F45" s="31"/>
      <c r="G45" s="8"/>
      <c r="H45" s="22"/>
    </row>
    <row r="46" spans="2:8" ht="6" customHeight="1">
      <c r="B46" s="19"/>
      <c r="C46" s="167"/>
      <c r="D46" s="31"/>
      <c r="E46" s="31"/>
      <c r="F46" s="31"/>
      <c r="G46" s="8"/>
      <c r="H46" s="22"/>
    </row>
    <row r="47" spans="2:8" ht="12.75">
      <c r="B47" s="19"/>
      <c r="C47" s="167" t="s">
        <v>81</v>
      </c>
      <c r="D47" s="25">
        <v>85087</v>
      </c>
      <c r="E47" s="25">
        <v>80450</v>
      </c>
      <c r="F47" s="25"/>
      <c r="G47" s="8"/>
      <c r="H47" s="22"/>
    </row>
    <row r="48" spans="2:8" ht="6" customHeight="1">
      <c r="B48" s="19"/>
      <c r="C48" s="167"/>
      <c r="D48" s="25"/>
      <c r="E48" s="25"/>
      <c r="F48" s="25"/>
      <c r="G48" s="8"/>
      <c r="H48" s="22"/>
    </row>
    <row r="49" spans="2:8" ht="13.5" thickBot="1">
      <c r="B49" s="19"/>
      <c r="C49" s="166" t="s">
        <v>85</v>
      </c>
      <c r="D49" s="33">
        <f>D47+D45</f>
        <v>363084</v>
      </c>
      <c r="E49" s="130">
        <f>E47+E45</f>
        <v>351776</v>
      </c>
      <c r="F49" s="31"/>
      <c r="G49" s="8"/>
      <c r="H49" s="22"/>
    </row>
    <row r="50" spans="2:7" ht="13.5" thickTop="1">
      <c r="B50" s="19"/>
      <c r="C50" s="111"/>
      <c r="D50" s="17"/>
      <c r="E50" s="17"/>
      <c r="F50" s="18"/>
      <c r="G50" s="8"/>
    </row>
    <row r="51" spans="2:7" ht="12.75">
      <c r="B51" s="19"/>
      <c r="C51" s="111"/>
      <c r="D51" s="17"/>
      <c r="E51" s="17"/>
      <c r="F51" s="18"/>
      <c r="G51" s="8"/>
    </row>
    <row r="52" spans="2:7" ht="12.75">
      <c r="B52" s="19"/>
      <c r="C52" s="109" t="s">
        <v>24</v>
      </c>
      <c r="D52" s="17"/>
      <c r="E52" s="17"/>
      <c r="F52" s="18"/>
      <c r="G52" s="8"/>
    </row>
    <row r="53" spans="2:8" ht="12.75">
      <c r="B53" s="19"/>
      <c r="C53" s="167" t="s">
        <v>25</v>
      </c>
      <c r="D53" s="21">
        <v>108613</v>
      </c>
      <c r="E53" s="21">
        <v>108389</v>
      </c>
      <c r="F53" s="25"/>
      <c r="G53" s="8"/>
      <c r="H53" s="22"/>
    </row>
    <row r="54" spans="2:8" ht="12.75">
      <c r="B54" s="19"/>
      <c r="C54" s="167" t="s">
        <v>26</v>
      </c>
      <c r="D54" s="25">
        <v>26340</v>
      </c>
      <c r="E54" s="25">
        <v>26140</v>
      </c>
      <c r="F54" s="25"/>
      <c r="G54" s="8"/>
      <c r="H54" s="22"/>
    </row>
    <row r="55" spans="2:8" ht="12.75">
      <c r="B55" s="19"/>
      <c r="C55" s="167" t="s">
        <v>27</v>
      </c>
      <c r="D55" s="25">
        <v>447</v>
      </c>
      <c r="E55" s="25">
        <v>623</v>
      </c>
      <c r="F55" s="25"/>
      <c r="G55" s="8"/>
      <c r="H55" s="22"/>
    </row>
    <row r="56" spans="2:8" ht="12.75">
      <c r="B56" s="19"/>
      <c r="C56" s="167" t="s">
        <v>123</v>
      </c>
      <c r="D56" s="25">
        <v>160</v>
      </c>
      <c r="E56" s="25">
        <v>160</v>
      </c>
      <c r="F56" s="25"/>
      <c r="G56" s="8"/>
      <c r="H56" s="22"/>
    </row>
    <row r="57" spans="2:8" ht="12.75">
      <c r="B57" s="19"/>
      <c r="C57" s="167" t="s">
        <v>139</v>
      </c>
      <c r="D57" s="25">
        <v>133259</v>
      </c>
      <c r="E57" s="25">
        <v>132552</v>
      </c>
      <c r="F57" s="25"/>
      <c r="G57" s="8"/>
      <c r="H57" s="22"/>
    </row>
    <row r="58" spans="2:8" ht="12.75">
      <c r="B58" s="19"/>
      <c r="C58" s="167" t="s">
        <v>80</v>
      </c>
      <c r="D58" s="25">
        <v>6243</v>
      </c>
      <c r="E58" s="25">
        <v>6243</v>
      </c>
      <c r="F58" s="25"/>
      <c r="G58" s="8"/>
      <c r="H58" s="22"/>
    </row>
    <row r="59" spans="2:8" ht="12.75">
      <c r="B59" s="19"/>
      <c r="C59" s="167"/>
      <c r="D59" s="29">
        <f>SUM(D53:D58)</f>
        <v>275062</v>
      </c>
      <c r="E59" s="29">
        <f>SUM(E53:E58)</f>
        <v>274107</v>
      </c>
      <c r="F59" s="31"/>
      <c r="G59" s="8"/>
      <c r="H59" s="22"/>
    </row>
    <row r="60" spans="2:7" ht="6" customHeight="1">
      <c r="B60" s="19"/>
      <c r="C60" s="167"/>
      <c r="D60" s="30"/>
      <c r="E60" s="18"/>
      <c r="F60" s="18"/>
      <c r="G60" s="8"/>
    </row>
    <row r="61" spans="2:8" ht="12.75">
      <c r="B61" s="19"/>
      <c r="C61" s="166" t="s">
        <v>28</v>
      </c>
      <c r="D61" s="131">
        <v>32225</v>
      </c>
      <c r="E61" s="131">
        <v>32243</v>
      </c>
      <c r="F61" s="188"/>
      <c r="G61" s="8"/>
      <c r="H61" s="22"/>
    </row>
    <row r="62" spans="2:7" ht="6" customHeight="1">
      <c r="B62" s="19"/>
      <c r="C62" s="166"/>
      <c r="D62" s="17"/>
      <c r="E62" s="188"/>
      <c r="F62" s="188"/>
      <c r="G62" s="8"/>
    </row>
    <row r="63" spans="2:8" ht="13.5" thickBot="1">
      <c r="B63" s="19"/>
      <c r="C63" s="166" t="s">
        <v>29</v>
      </c>
      <c r="D63" s="33">
        <f>SUM(D59:D61)+D49</f>
        <v>670371</v>
      </c>
      <c r="E63" s="33">
        <f>SUM(E59:E61)+E49</f>
        <v>658126</v>
      </c>
      <c r="F63" s="31"/>
      <c r="G63" s="8"/>
      <c r="H63" s="22"/>
    </row>
    <row r="64" spans="2:7" ht="13.5" thickTop="1">
      <c r="B64" s="19"/>
      <c r="C64" s="111"/>
      <c r="D64" s="17"/>
      <c r="E64" s="17"/>
      <c r="F64" s="18"/>
      <c r="G64" s="8"/>
    </row>
    <row r="65" spans="2:7" ht="13.5" thickBot="1">
      <c r="B65" s="19"/>
      <c r="C65" s="34" t="s">
        <v>30</v>
      </c>
      <c r="D65" s="35">
        <f>+D59/D53</f>
        <v>2.532496110042076</v>
      </c>
      <c r="E65" s="35">
        <f>+E59/E53</f>
        <v>2.5289189862439914</v>
      </c>
      <c r="F65" s="189"/>
      <c r="G65" s="8"/>
    </row>
    <row r="66" spans="2:7" ht="13.5" thickTop="1">
      <c r="B66" s="19"/>
      <c r="C66" s="171"/>
      <c r="D66" s="190"/>
      <c r="E66" s="190"/>
      <c r="F66" s="191"/>
      <c r="G66" s="8"/>
    </row>
    <row r="67" spans="2:7" ht="13.5" thickBot="1">
      <c r="B67" s="36"/>
      <c r="C67" s="83"/>
      <c r="D67" s="124"/>
      <c r="E67" s="124"/>
      <c r="F67" s="124"/>
      <c r="G67" s="38"/>
    </row>
    <row r="68" spans="3:7" ht="12.75">
      <c r="C68" s="17"/>
      <c r="D68" s="17"/>
      <c r="E68" s="17"/>
      <c r="F68" s="17"/>
      <c r="G68" s="17"/>
    </row>
    <row r="70" ht="12.75">
      <c r="D70" s="23"/>
    </row>
    <row r="71" spans="4:6" ht="12.75">
      <c r="D71" s="23"/>
      <c r="E71" s="22"/>
      <c r="F71" s="22"/>
    </row>
  </sheetData>
  <mergeCells count="9">
    <mergeCell ref="C15:E15"/>
    <mergeCell ref="C10:E10"/>
    <mergeCell ref="C11:E11"/>
    <mergeCell ref="C13:E13"/>
    <mergeCell ref="C14:E14"/>
    <mergeCell ref="C6:E6"/>
    <mergeCell ref="C7:E7"/>
    <mergeCell ref="C8:E8"/>
    <mergeCell ref="C9:E9"/>
  </mergeCells>
  <printOptions horizontalCentered="1"/>
  <pageMargins left="1.2" right="0.75" top="0.8" bottom="0.36" header="0.53" footer="0.18"/>
  <pageSetup fitToHeight="1" fitToWidth="1" horizontalDpi="300" verticalDpi="300" orientation="portrait" paperSize="9" scale="91" r:id="rId3"/>
  <legacyDrawing r:id="rId2"/>
  <oleObjects>
    <oleObject progId="Paint.Picture" shapeId="17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J61"/>
  <sheetViews>
    <sheetView view="pageBreakPreview" zoomScale="75" zoomScaleNormal="86" zoomScaleSheetLayoutView="75" workbookViewId="0" topLeftCell="B37">
      <selection activeCell="H53" sqref="H53"/>
    </sheetView>
  </sheetViews>
  <sheetFormatPr defaultColWidth="9.140625" defaultRowHeight="14.25"/>
  <cols>
    <col min="1" max="1" width="9.57421875" style="42" customWidth="1"/>
    <col min="2" max="2" width="3.57421875" style="42" customWidth="1"/>
    <col min="3" max="3" width="2.8515625" style="42" customWidth="1"/>
    <col min="4" max="4" width="66.421875" style="42" customWidth="1"/>
    <col min="5" max="5" width="22.57421875" style="42" bestFit="1" customWidth="1"/>
    <col min="6" max="6" width="0.42578125" style="42" hidden="1" customWidth="1"/>
    <col min="7" max="7" width="22.57421875" style="42" bestFit="1" customWidth="1"/>
    <col min="8" max="9" width="22.57421875" style="42" customWidth="1"/>
    <col min="10" max="10" width="1.57421875" style="42" customWidth="1"/>
    <col min="11" max="16384" width="9.57421875" style="42" customWidth="1"/>
  </cols>
  <sheetData>
    <row r="1" ht="15.75">
      <c r="I1" s="207"/>
    </row>
    <row r="2" ht="13.5" thickBot="1"/>
    <row r="3" spans="2:10" ht="12.75">
      <c r="B3" s="39"/>
      <c r="C3" s="40"/>
      <c r="D3" s="40"/>
      <c r="E3" s="40"/>
      <c r="F3" s="40"/>
      <c r="G3" s="40"/>
      <c r="H3" s="40"/>
      <c r="I3" s="40"/>
      <c r="J3" s="41"/>
    </row>
    <row r="4" spans="2:10" ht="15">
      <c r="B4" s="43"/>
      <c r="C4" s="44"/>
      <c r="D4" s="44"/>
      <c r="E4" s="44"/>
      <c r="F4" s="44"/>
      <c r="G4" s="44"/>
      <c r="H4" s="44"/>
      <c r="I4" s="132"/>
      <c r="J4" s="45"/>
    </row>
    <row r="5" spans="2:10" ht="15">
      <c r="B5" s="43"/>
      <c r="C5" s="44"/>
      <c r="D5" s="44"/>
      <c r="E5" s="44"/>
      <c r="F5" s="44"/>
      <c r="G5" s="44"/>
      <c r="H5" s="44"/>
      <c r="I5" s="1"/>
      <c r="J5" s="45"/>
    </row>
    <row r="6" spans="2:10" ht="12.75">
      <c r="B6" s="43"/>
      <c r="C6" s="44"/>
      <c r="D6" s="44"/>
      <c r="E6" s="44"/>
      <c r="F6" s="44"/>
      <c r="G6" s="44"/>
      <c r="H6" s="44"/>
      <c r="I6" s="44"/>
      <c r="J6" s="45"/>
    </row>
    <row r="7" spans="2:10" ht="21" customHeight="1">
      <c r="B7" s="43"/>
      <c r="C7" s="254"/>
      <c r="D7" s="250"/>
      <c r="E7" s="250"/>
      <c r="F7" s="250"/>
      <c r="G7" s="250"/>
      <c r="H7" s="250"/>
      <c r="I7" s="250"/>
      <c r="J7" s="46"/>
    </row>
    <row r="8" spans="2:10" s="48" customFormat="1" ht="12">
      <c r="B8" s="142"/>
      <c r="C8" s="242" t="s">
        <v>92</v>
      </c>
      <c r="D8" s="242"/>
      <c r="E8" s="242"/>
      <c r="F8" s="242"/>
      <c r="G8" s="242"/>
      <c r="H8" s="242"/>
      <c r="I8" s="242"/>
      <c r="J8" s="47"/>
    </row>
    <row r="9" spans="2:10" s="48" customFormat="1" ht="12.75">
      <c r="B9" s="142"/>
      <c r="C9" s="243" t="s">
        <v>0</v>
      </c>
      <c r="D9" s="250"/>
      <c r="E9" s="250"/>
      <c r="F9" s="250"/>
      <c r="G9" s="250"/>
      <c r="H9" s="250"/>
      <c r="I9" s="250"/>
      <c r="J9" s="49"/>
    </row>
    <row r="10" spans="2:10" ht="9" customHeight="1">
      <c r="B10" s="43"/>
      <c r="C10" s="44"/>
      <c r="D10" s="44"/>
      <c r="E10" s="44"/>
      <c r="F10" s="44"/>
      <c r="G10" s="44"/>
      <c r="H10" s="44"/>
      <c r="I10" s="44"/>
      <c r="J10" s="45"/>
    </row>
    <row r="11" spans="2:10" s="51" customFormat="1" ht="12.75">
      <c r="B11" s="13"/>
      <c r="C11" s="244" t="s">
        <v>2</v>
      </c>
      <c r="D11" s="244"/>
      <c r="E11" s="244"/>
      <c r="F11" s="244"/>
      <c r="G11" s="244"/>
      <c r="H11" s="244"/>
      <c r="I11" s="244"/>
      <c r="J11" s="50"/>
    </row>
    <row r="12" spans="2:10" s="51" customFormat="1" ht="12.75">
      <c r="B12" s="13"/>
      <c r="C12" s="244" t="s">
        <v>119</v>
      </c>
      <c r="D12" s="244"/>
      <c r="E12" s="244"/>
      <c r="F12" s="244"/>
      <c r="G12" s="244"/>
      <c r="H12" s="244"/>
      <c r="I12" s="244"/>
      <c r="J12" s="50"/>
    </row>
    <row r="13" spans="2:10" s="53" customFormat="1" ht="12.75" customHeight="1">
      <c r="B13" s="143"/>
      <c r="C13" s="243" t="s">
        <v>46</v>
      </c>
      <c r="D13" s="243"/>
      <c r="E13" s="243"/>
      <c r="F13" s="243"/>
      <c r="G13" s="243"/>
      <c r="H13" s="243"/>
      <c r="I13" s="243"/>
      <c r="J13" s="52"/>
    </row>
    <row r="14" spans="2:10" s="53" customFormat="1" ht="12.75">
      <c r="B14" s="143"/>
      <c r="C14" s="9"/>
      <c r="D14" s="11"/>
      <c r="E14" s="11"/>
      <c r="F14" s="11"/>
      <c r="G14" s="11"/>
      <c r="H14" s="11"/>
      <c r="I14" s="11"/>
      <c r="J14" s="52"/>
    </row>
    <row r="15" spans="2:10" s="57" customFormat="1" ht="21" customHeight="1">
      <c r="B15" s="144"/>
      <c r="D15" s="101" t="s">
        <v>31</v>
      </c>
      <c r="E15" s="54"/>
      <c r="F15" s="54"/>
      <c r="G15" s="54"/>
      <c r="H15" s="54"/>
      <c r="I15" s="55"/>
      <c r="J15" s="56"/>
    </row>
    <row r="16" spans="2:10" ht="10.5" customHeight="1">
      <c r="B16" s="43"/>
      <c r="C16" s="44"/>
      <c r="D16" s="44"/>
      <c r="E16" s="44"/>
      <c r="F16" s="44"/>
      <c r="G16" s="44"/>
      <c r="H16" s="44"/>
      <c r="I16" s="44"/>
      <c r="J16" s="45"/>
    </row>
    <row r="17" spans="2:10" ht="16.5" customHeight="1">
      <c r="B17" s="43"/>
      <c r="C17" s="74"/>
      <c r="D17" s="161"/>
      <c r="E17" s="58" t="s">
        <v>32</v>
      </c>
      <c r="F17" s="59"/>
      <c r="G17" s="60"/>
      <c r="H17" s="251" t="s">
        <v>33</v>
      </c>
      <c r="I17" s="252"/>
      <c r="J17" s="50"/>
    </row>
    <row r="18" spans="2:10" ht="12.75">
      <c r="B18" s="43"/>
      <c r="C18" s="44"/>
      <c r="D18" s="64" t="s">
        <v>41</v>
      </c>
      <c r="E18" s="125" t="s">
        <v>34</v>
      </c>
      <c r="F18" s="62"/>
      <c r="G18" s="12" t="s">
        <v>36</v>
      </c>
      <c r="H18" s="62" t="s">
        <v>35</v>
      </c>
      <c r="I18" s="12" t="s">
        <v>36</v>
      </c>
      <c r="J18" s="50"/>
    </row>
    <row r="19" spans="2:10" ht="12.75">
      <c r="B19" s="43"/>
      <c r="C19" s="44"/>
      <c r="D19" s="64"/>
      <c r="E19" s="125" t="s">
        <v>37</v>
      </c>
      <c r="F19" s="62"/>
      <c r="G19" s="14" t="s">
        <v>38</v>
      </c>
      <c r="H19" s="62" t="s">
        <v>37</v>
      </c>
      <c r="I19" s="14" t="s">
        <v>38</v>
      </c>
      <c r="J19" s="50"/>
    </row>
    <row r="20" spans="2:10" ht="12.75">
      <c r="B20" s="43"/>
      <c r="C20" s="44"/>
      <c r="D20" s="64"/>
      <c r="E20" s="125" t="s">
        <v>120</v>
      </c>
      <c r="F20" s="62"/>
      <c r="G20" s="14" t="s">
        <v>120</v>
      </c>
      <c r="H20" s="62" t="s">
        <v>39</v>
      </c>
      <c r="I20" s="14" t="s">
        <v>40</v>
      </c>
      <c r="J20" s="50"/>
    </row>
    <row r="21" spans="2:10" ht="12.75">
      <c r="B21" s="43"/>
      <c r="C21" s="44"/>
      <c r="D21" s="64"/>
      <c r="E21" s="126">
        <v>38442</v>
      </c>
      <c r="F21" s="133"/>
      <c r="G21" s="15">
        <v>38077</v>
      </c>
      <c r="H21" s="126">
        <v>38442</v>
      </c>
      <c r="I21" s="15">
        <v>38077</v>
      </c>
      <c r="J21" s="50"/>
    </row>
    <row r="22" spans="2:10" ht="12.75">
      <c r="B22" s="43"/>
      <c r="C22" s="44"/>
      <c r="D22" s="64"/>
      <c r="E22" s="128" t="s">
        <v>9</v>
      </c>
      <c r="F22" s="151"/>
      <c r="G22" s="16" t="s">
        <v>9</v>
      </c>
      <c r="H22" s="151" t="s">
        <v>9</v>
      </c>
      <c r="I22" s="16" t="s">
        <v>9</v>
      </c>
      <c r="J22" s="50"/>
    </row>
    <row r="23" spans="2:10" ht="12.75">
      <c r="B23" s="43"/>
      <c r="C23" s="44"/>
      <c r="D23" s="64"/>
      <c r="E23" s="34"/>
      <c r="F23" s="44"/>
      <c r="G23" s="64"/>
      <c r="H23" s="44"/>
      <c r="I23" s="64"/>
      <c r="J23" s="45"/>
    </row>
    <row r="24" spans="2:10" ht="12.75" customHeight="1">
      <c r="B24" s="43"/>
      <c r="C24" s="134"/>
      <c r="D24" s="64" t="s">
        <v>141</v>
      </c>
      <c r="E24" s="147">
        <v>39868</v>
      </c>
      <c r="F24" s="66"/>
      <c r="G24" s="67">
        <v>40661</v>
      </c>
      <c r="H24" s="135">
        <v>39868</v>
      </c>
      <c r="I24" s="67">
        <v>40661</v>
      </c>
      <c r="J24" s="69"/>
    </row>
    <row r="25" spans="2:10" ht="12.75" customHeight="1">
      <c r="B25" s="43"/>
      <c r="C25" s="134"/>
      <c r="D25" s="64" t="s">
        <v>140</v>
      </c>
      <c r="E25" s="153">
        <v>-24730</v>
      </c>
      <c r="F25" s="70"/>
      <c r="G25" s="71">
        <v>-27384</v>
      </c>
      <c r="H25" s="70">
        <v>-24730</v>
      </c>
      <c r="I25" s="72">
        <v>-27384</v>
      </c>
      <c r="J25" s="73"/>
    </row>
    <row r="26" spans="2:10" ht="12.75" customHeight="1">
      <c r="B26" s="43"/>
      <c r="C26" s="134"/>
      <c r="D26" s="162" t="s">
        <v>87</v>
      </c>
      <c r="E26" s="155">
        <f>SUM(E24:E25)</f>
        <v>15138</v>
      </c>
      <c r="F26" s="156">
        <f>SUM(F24:F25)</f>
        <v>0</v>
      </c>
      <c r="G26" s="157">
        <f>SUM(G24:G25)</f>
        <v>13277</v>
      </c>
      <c r="H26" s="158">
        <f>SUM(H24:H25)</f>
        <v>15138</v>
      </c>
      <c r="I26" s="159">
        <f>SUM(I24:I25)</f>
        <v>13277</v>
      </c>
      <c r="J26" s="69"/>
    </row>
    <row r="27" spans="2:10" ht="12.75" customHeight="1">
      <c r="B27" s="43"/>
      <c r="C27" s="134"/>
      <c r="D27" s="64" t="s">
        <v>84</v>
      </c>
      <c r="E27" s="147">
        <v>1959</v>
      </c>
      <c r="F27" s="66"/>
      <c r="G27" s="67">
        <v>4500</v>
      </c>
      <c r="H27" s="135">
        <v>1959</v>
      </c>
      <c r="I27" s="67">
        <v>4500</v>
      </c>
      <c r="J27" s="73"/>
    </row>
    <row r="28" spans="2:10" ht="12.75" customHeight="1">
      <c r="B28" s="43"/>
      <c r="C28" s="134"/>
      <c r="D28" s="163" t="s">
        <v>88</v>
      </c>
      <c r="E28" s="153">
        <v>-15758</v>
      </c>
      <c r="F28" s="70"/>
      <c r="G28" s="71">
        <v>-9467</v>
      </c>
      <c r="H28" s="154">
        <v>-15758</v>
      </c>
      <c r="I28" s="72">
        <v>-9467</v>
      </c>
      <c r="J28" s="69"/>
    </row>
    <row r="29" spans="2:10" ht="12.75" customHeight="1">
      <c r="B29" s="43"/>
      <c r="C29" s="134"/>
      <c r="D29" s="162" t="s">
        <v>142</v>
      </c>
      <c r="E29" s="155">
        <f>SUM(E26:E28)</f>
        <v>1339</v>
      </c>
      <c r="F29" s="156">
        <f>SUM(F26:F28)</f>
        <v>0</v>
      </c>
      <c r="G29" s="157">
        <f>SUM(G26:G28)</f>
        <v>8310</v>
      </c>
      <c r="H29" s="158">
        <f>SUM(H26:H28)</f>
        <v>1339</v>
      </c>
      <c r="I29" s="159">
        <f>SUM(I26:I28)</f>
        <v>8310</v>
      </c>
      <c r="J29" s="73"/>
    </row>
    <row r="30" spans="2:10" ht="12.75" customHeight="1">
      <c r="B30" s="43"/>
      <c r="C30" s="134"/>
      <c r="D30" s="64" t="s">
        <v>89</v>
      </c>
      <c r="E30" s="148">
        <v>360</v>
      </c>
      <c r="F30" s="66"/>
      <c r="G30" s="67">
        <v>2239</v>
      </c>
      <c r="H30" s="135">
        <v>360</v>
      </c>
      <c r="I30" s="68">
        <v>2239</v>
      </c>
      <c r="J30" s="69"/>
    </row>
    <row r="31" spans="2:10" ht="12.75" customHeight="1">
      <c r="B31" s="43"/>
      <c r="C31" s="134"/>
      <c r="D31" s="64" t="s">
        <v>143</v>
      </c>
      <c r="E31" s="147">
        <f>-310-67</f>
        <v>-377</v>
      </c>
      <c r="F31" s="66"/>
      <c r="G31" s="67">
        <v>-1124</v>
      </c>
      <c r="H31" s="66">
        <v>-377</v>
      </c>
      <c r="I31" s="68">
        <v>-1124</v>
      </c>
      <c r="J31" s="73"/>
    </row>
    <row r="32" spans="2:10" ht="12.75" customHeight="1">
      <c r="B32" s="43"/>
      <c r="C32" s="134"/>
      <c r="D32" s="64" t="s">
        <v>82</v>
      </c>
      <c r="E32" s="153">
        <v>-219</v>
      </c>
      <c r="F32" s="70"/>
      <c r="G32" s="71">
        <v>-208</v>
      </c>
      <c r="H32" s="70">
        <v>-219</v>
      </c>
      <c r="I32" s="72">
        <v>-208</v>
      </c>
      <c r="J32" s="73"/>
    </row>
    <row r="33" spans="2:10" ht="12.75" customHeight="1">
      <c r="B33" s="43"/>
      <c r="C33" s="134"/>
      <c r="D33" s="162" t="s">
        <v>93</v>
      </c>
      <c r="E33" s="155">
        <f>SUM(E29:E32)</f>
        <v>1103</v>
      </c>
      <c r="F33" s="156">
        <f>SUM(F29:F32)</f>
        <v>0</v>
      </c>
      <c r="G33" s="157">
        <f>SUM(G29:G32)</f>
        <v>9217</v>
      </c>
      <c r="H33" s="156">
        <f>SUM(H29:H32)</f>
        <v>1103</v>
      </c>
      <c r="I33" s="157">
        <f>SUM(I29:I32)</f>
        <v>9217</v>
      </c>
      <c r="J33" s="73"/>
    </row>
    <row r="34" spans="2:10" ht="12.75" customHeight="1">
      <c r="B34" s="43"/>
      <c r="C34" s="134"/>
      <c r="D34" s="64" t="s">
        <v>42</v>
      </c>
      <c r="E34" s="147"/>
      <c r="F34" s="66"/>
      <c r="G34" s="67"/>
      <c r="H34" s="135"/>
      <c r="I34" s="68"/>
      <c r="J34" s="69"/>
    </row>
    <row r="35" spans="2:10" ht="12.75" customHeight="1">
      <c r="B35" s="43"/>
      <c r="C35" s="134"/>
      <c r="D35" s="64" t="s">
        <v>90</v>
      </c>
      <c r="E35" s="208">
        <f>-383</f>
        <v>-383</v>
      </c>
      <c r="F35" s="32"/>
      <c r="G35" s="209">
        <v>-2467</v>
      </c>
      <c r="H35" s="32">
        <v>-383</v>
      </c>
      <c r="I35" s="210">
        <v>-2467</v>
      </c>
      <c r="J35" s="73"/>
    </row>
    <row r="36" spans="2:10" ht="12.75" customHeight="1">
      <c r="B36" s="43"/>
      <c r="C36" s="134"/>
      <c r="D36" s="64" t="s">
        <v>144</v>
      </c>
      <c r="E36" s="211">
        <v>-32</v>
      </c>
      <c r="F36" s="192"/>
      <c r="G36" s="212">
        <v>-75</v>
      </c>
      <c r="H36" s="213">
        <v>-32</v>
      </c>
      <c r="I36" s="214">
        <v>-75</v>
      </c>
      <c r="J36" s="69"/>
    </row>
    <row r="37" spans="2:10" ht="12.75" customHeight="1">
      <c r="B37" s="43"/>
      <c r="C37" s="134"/>
      <c r="D37" s="162" t="s">
        <v>83</v>
      </c>
      <c r="E37" s="215">
        <f>SUM(E33:E36)</f>
        <v>688</v>
      </c>
      <c r="F37" s="216">
        <f>SUM(F33:F36)</f>
        <v>0</v>
      </c>
      <c r="G37" s="217">
        <f>SUM(G33:G36)</f>
        <v>6675</v>
      </c>
      <c r="H37" s="216">
        <f>SUM(H33:H36)</f>
        <v>688</v>
      </c>
      <c r="I37" s="217">
        <f>SUM(I33:I36)</f>
        <v>6675</v>
      </c>
      <c r="J37" s="73"/>
    </row>
    <row r="38" spans="2:10" ht="12.75" customHeight="1">
      <c r="B38" s="43"/>
      <c r="C38" s="134"/>
      <c r="D38" s="64" t="s">
        <v>145</v>
      </c>
      <c r="E38" s="211">
        <v>19</v>
      </c>
      <c r="F38" s="192"/>
      <c r="G38" s="212">
        <v>-969</v>
      </c>
      <c r="H38" s="213">
        <v>19</v>
      </c>
      <c r="I38" s="214">
        <v>-969</v>
      </c>
      <c r="J38" s="69"/>
    </row>
    <row r="39" spans="2:10" ht="12.75" customHeight="1" thickBot="1">
      <c r="B39" s="43"/>
      <c r="C39" s="134"/>
      <c r="D39" s="162" t="s">
        <v>55</v>
      </c>
      <c r="E39" s="218">
        <f>SUM(E37:E38)</f>
        <v>707</v>
      </c>
      <c r="F39" s="219">
        <f>SUM(F37:F38)</f>
        <v>0</v>
      </c>
      <c r="G39" s="220">
        <f>SUM(G37:G38)</f>
        <v>5706</v>
      </c>
      <c r="H39" s="219">
        <f>SUM(H37:H38)</f>
        <v>707</v>
      </c>
      <c r="I39" s="220">
        <f>SUM(I37:I38)</f>
        <v>5706</v>
      </c>
      <c r="J39" s="73"/>
    </row>
    <row r="40" spans="2:10" ht="12.75" customHeight="1" thickTop="1">
      <c r="B40" s="43"/>
      <c r="C40" s="134"/>
      <c r="D40" s="162"/>
      <c r="E40" s="215"/>
      <c r="F40" s="216"/>
      <c r="G40" s="217"/>
      <c r="H40" s="216"/>
      <c r="I40" s="217"/>
      <c r="J40" s="73"/>
    </row>
    <row r="41" spans="2:10" ht="12.75" customHeight="1">
      <c r="B41" s="43"/>
      <c r="C41" s="134"/>
      <c r="D41" s="162"/>
      <c r="E41" s="215"/>
      <c r="F41" s="216"/>
      <c r="G41" s="217"/>
      <c r="H41" s="216"/>
      <c r="I41" s="217"/>
      <c r="J41" s="73"/>
    </row>
    <row r="42" spans="2:10" ht="12.75" customHeight="1">
      <c r="B42" s="43"/>
      <c r="C42" s="134"/>
      <c r="D42" s="64"/>
      <c r="E42" s="208"/>
      <c r="F42" s="32"/>
      <c r="G42" s="209"/>
      <c r="H42" s="32"/>
      <c r="I42" s="210"/>
      <c r="J42" s="73"/>
    </row>
    <row r="43" spans="2:10" ht="13.5" customHeight="1">
      <c r="B43" s="43"/>
      <c r="C43" s="44"/>
      <c r="D43" s="162" t="s">
        <v>91</v>
      </c>
      <c r="E43" s="111"/>
      <c r="F43" s="17"/>
      <c r="G43" s="209"/>
      <c r="H43" s="17"/>
      <c r="I43" s="210"/>
      <c r="J43" s="73"/>
    </row>
    <row r="44" spans="2:10" ht="12.75" hidden="1">
      <c r="B44" s="43"/>
      <c r="C44" s="44"/>
      <c r="D44" s="64"/>
      <c r="E44" s="111"/>
      <c r="F44" s="17"/>
      <c r="G44" s="209"/>
      <c r="H44" s="17"/>
      <c r="I44" s="210"/>
      <c r="J44" s="73"/>
    </row>
    <row r="45" spans="2:10" ht="8.25" customHeight="1">
      <c r="B45" s="43"/>
      <c r="C45" s="44"/>
      <c r="D45" s="64"/>
      <c r="E45" s="111"/>
      <c r="F45" s="17"/>
      <c r="G45" s="209"/>
      <c r="H45" s="17"/>
      <c r="I45" s="210"/>
      <c r="J45" s="73"/>
    </row>
    <row r="46" spans="2:10" ht="12.75" customHeight="1">
      <c r="B46" s="43"/>
      <c r="C46" s="44"/>
      <c r="D46" s="64" t="s">
        <v>149</v>
      </c>
      <c r="E46" s="111"/>
      <c r="F46" s="17"/>
      <c r="G46" s="209"/>
      <c r="H46" s="17"/>
      <c r="I46" s="210"/>
      <c r="J46" s="73"/>
    </row>
    <row r="47" spans="2:10" ht="13.5" thickBot="1">
      <c r="B47" s="43"/>
      <c r="C47" s="44"/>
      <c r="D47" s="164" t="s">
        <v>121</v>
      </c>
      <c r="E47" s="228">
        <f>E39/108595.67*100</f>
        <v>0.6510388489706819</v>
      </c>
      <c r="F47" s="35"/>
      <c r="G47" s="221">
        <v>5.29</v>
      </c>
      <c r="H47" s="222">
        <f>SUM(H39/108595.67)*100</f>
        <v>0.6510388489706819</v>
      </c>
      <c r="I47" s="223">
        <v>5.29</v>
      </c>
      <c r="J47" s="78"/>
    </row>
    <row r="48" spans="2:10" ht="13.5" thickTop="1">
      <c r="B48" s="43"/>
      <c r="C48" s="44"/>
      <c r="D48" s="164"/>
      <c r="E48" s="229"/>
      <c r="F48" s="224"/>
      <c r="G48" s="225"/>
      <c r="H48" s="226"/>
      <c r="I48" s="227"/>
      <c r="J48" s="78"/>
    </row>
    <row r="49" spans="2:10" ht="12.75" customHeight="1">
      <c r="B49" s="43"/>
      <c r="C49" s="44"/>
      <c r="D49" s="164"/>
      <c r="E49" s="230"/>
      <c r="F49" s="75"/>
      <c r="G49" s="76"/>
      <c r="H49" s="136"/>
      <c r="I49" s="77"/>
      <c r="J49" s="78"/>
    </row>
    <row r="50" spans="2:10" ht="12.75" customHeight="1">
      <c r="B50" s="43"/>
      <c r="C50" s="44"/>
      <c r="D50" s="64" t="s">
        <v>41</v>
      </c>
      <c r="E50" s="231"/>
      <c r="F50" s="75"/>
      <c r="G50" s="67"/>
      <c r="H50" s="75"/>
      <c r="I50" s="68"/>
      <c r="J50" s="45"/>
    </row>
    <row r="51" spans="2:10" ht="12.75" customHeight="1">
      <c r="B51" s="43"/>
      <c r="C51" s="44"/>
      <c r="D51" s="64" t="s">
        <v>150</v>
      </c>
      <c r="E51" s="231"/>
      <c r="F51" s="75"/>
      <c r="G51" s="67"/>
      <c r="H51" s="75"/>
      <c r="I51" s="68"/>
      <c r="J51" s="45"/>
    </row>
    <row r="52" spans="2:10" ht="13.5" thickBot="1">
      <c r="B52" s="43"/>
      <c r="C52" s="44"/>
      <c r="D52" s="164" t="s">
        <v>122</v>
      </c>
      <c r="E52" s="228">
        <v>0.64</v>
      </c>
      <c r="F52" s="35"/>
      <c r="G52" s="221">
        <v>5.26</v>
      </c>
      <c r="H52" s="222">
        <v>0.64</v>
      </c>
      <c r="I52" s="160">
        <v>5.26</v>
      </c>
      <c r="J52" s="73"/>
    </row>
    <row r="53" spans="2:10" ht="13.5" thickTop="1">
      <c r="B53" s="43"/>
      <c r="C53" s="44"/>
      <c r="D53" s="79" t="s">
        <v>41</v>
      </c>
      <c r="E53" s="232"/>
      <c r="F53" s="149"/>
      <c r="G53" s="152"/>
      <c r="H53" s="150"/>
      <c r="I53" s="81"/>
      <c r="J53" s="73"/>
    </row>
    <row r="54" spans="2:10" ht="12.75">
      <c r="B54" s="43"/>
      <c r="C54" s="44"/>
      <c r="D54" s="44"/>
      <c r="E54" s="233"/>
      <c r="F54" s="75"/>
      <c r="G54" s="137"/>
      <c r="H54" s="136"/>
      <c r="I54" s="138"/>
      <c r="J54" s="73"/>
    </row>
    <row r="55" spans="2:10" ht="9.75" customHeight="1" thickBot="1">
      <c r="B55" s="82"/>
      <c r="C55" s="83"/>
      <c r="D55" s="83" t="s">
        <v>41</v>
      </c>
      <c r="E55" s="234"/>
      <c r="F55" s="83"/>
      <c r="G55" s="83"/>
      <c r="H55" s="145"/>
      <c r="I55" s="146"/>
      <c r="J55" s="84"/>
    </row>
    <row r="56" spans="3:10" ht="12.75" hidden="1">
      <c r="C56" s="139"/>
      <c r="D56" s="140"/>
      <c r="E56" s="140"/>
      <c r="F56" s="140"/>
      <c r="G56" s="66"/>
      <c r="H56" s="66"/>
      <c r="I56" s="44"/>
      <c r="J56" s="44"/>
    </row>
    <row r="57" spans="3:10" ht="37.5" customHeight="1" hidden="1">
      <c r="C57" s="141" t="s">
        <v>43</v>
      </c>
      <c r="D57" s="253" t="s">
        <v>44</v>
      </c>
      <c r="E57" s="253"/>
      <c r="F57" s="253"/>
      <c r="G57" s="253"/>
      <c r="H57" s="253"/>
      <c r="I57" s="253"/>
      <c r="J57" s="66"/>
    </row>
    <row r="58" spans="3:10" ht="12.75">
      <c r="C58" s="44"/>
      <c r="D58" s="44"/>
      <c r="E58" s="44"/>
      <c r="F58" s="44"/>
      <c r="G58" s="44"/>
      <c r="H58" s="44"/>
      <c r="I58" s="44"/>
      <c r="J58" s="66"/>
    </row>
    <row r="61" ht="14.25">
      <c r="D61" s="241"/>
    </row>
  </sheetData>
  <mergeCells count="8">
    <mergeCell ref="C7:I7"/>
    <mergeCell ref="C8:I8"/>
    <mergeCell ref="C9:I9"/>
    <mergeCell ref="C11:I11"/>
    <mergeCell ref="C12:I12"/>
    <mergeCell ref="C13:I13"/>
    <mergeCell ref="H17:I17"/>
    <mergeCell ref="D57:I57"/>
  </mergeCells>
  <printOptions horizontalCentered="1"/>
  <pageMargins left="0.55" right="0.48" top="0.59" bottom="0.56" header="0.37" footer="0.5"/>
  <pageSetup horizontalDpi="300" verticalDpi="300" orientation="portrait" scale="78" r:id="rId3"/>
  <legacyDrawing r:id="rId2"/>
  <oleObjects>
    <oleObject progId="Paint.Picture" shapeId="17562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M91"/>
  <sheetViews>
    <sheetView tabSelected="1" zoomScale="75" zoomScaleNormal="75" zoomScaleSheetLayoutView="75" workbookViewId="0" topLeftCell="D18">
      <selection activeCell="F45" sqref="F45"/>
    </sheetView>
  </sheetViews>
  <sheetFormatPr defaultColWidth="9.140625" defaultRowHeight="14.25"/>
  <cols>
    <col min="1" max="1" width="9.57421875" style="42" customWidth="1"/>
    <col min="2" max="2" width="3.421875" style="42" customWidth="1"/>
    <col min="3" max="3" width="77.00390625" style="42" customWidth="1"/>
    <col min="4" max="6" width="21.00390625" style="42" customWidth="1"/>
    <col min="7" max="7" width="18.140625" style="42" customWidth="1"/>
    <col min="8" max="8" width="21.421875" style="42" customWidth="1"/>
    <col min="9" max="9" width="21.00390625" style="42" customWidth="1"/>
    <col min="10" max="10" width="16.421875" style="42" customWidth="1"/>
    <col min="11" max="11" width="4.00390625" style="42" customWidth="1"/>
    <col min="12" max="12" width="2.00390625" style="42" customWidth="1"/>
    <col min="13" max="16384" width="9.57421875" style="42" customWidth="1"/>
  </cols>
  <sheetData>
    <row r="1" spans="2:12" ht="14.25">
      <c r="B1" s="39"/>
      <c r="C1" s="40"/>
      <c r="D1" s="3"/>
      <c r="E1" s="3"/>
      <c r="F1" s="4"/>
      <c r="G1" s="4"/>
      <c r="H1" s="40"/>
      <c r="I1" s="40"/>
      <c r="J1" s="40"/>
      <c r="K1" s="40"/>
      <c r="L1" s="41"/>
    </row>
    <row r="2" spans="2:12" ht="14.25">
      <c r="B2" s="43"/>
      <c r="C2" s="44"/>
      <c r="D2" s="6"/>
      <c r="E2" s="6"/>
      <c r="F2" s="7"/>
      <c r="G2" s="7"/>
      <c r="H2" s="44"/>
      <c r="I2" s="44"/>
      <c r="J2" s="44"/>
      <c r="K2" s="44"/>
      <c r="L2" s="45"/>
    </row>
    <row r="3" spans="2:12" ht="14.25">
      <c r="B3" s="43"/>
      <c r="C3" s="44"/>
      <c r="D3" s="6"/>
      <c r="E3" s="6"/>
      <c r="F3" s="6"/>
      <c r="G3" s="6"/>
      <c r="H3" s="44"/>
      <c r="I3" s="44"/>
      <c r="J3" s="44"/>
      <c r="K3" s="44"/>
      <c r="L3" s="45"/>
    </row>
    <row r="4" spans="2:12" ht="14.25">
      <c r="B4" s="43"/>
      <c r="C4" s="44"/>
      <c r="D4" s="6"/>
      <c r="E4" s="6"/>
      <c r="F4" s="6"/>
      <c r="G4" s="6"/>
      <c r="H4" s="44"/>
      <c r="I4" s="44"/>
      <c r="J4" s="44"/>
      <c r="K4" s="44"/>
      <c r="L4" s="45"/>
    </row>
    <row r="5" spans="2:12" ht="14.25">
      <c r="B5" s="43"/>
      <c r="C5" s="44"/>
      <c r="D5" s="6"/>
      <c r="E5" s="6"/>
      <c r="F5" s="6"/>
      <c r="G5" s="6"/>
      <c r="H5" s="44"/>
      <c r="I5" s="44"/>
      <c r="J5" s="44"/>
      <c r="K5" s="44"/>
      <c r="L5" s="45"/>
    </row>
    <row r="6" spans="2:12" ht="14.25" customHeight="1">
      <c r="B6" s="43"/>
      <c r="C6" s="242" t="s">
        <v>92</v>
      </c>
      <c r="D6" s="242"/>
      <c r="E6" s="242"/>
      <c r="F6" s="242"/>
      <c r="G6" s="242"/>
      <c r="H6" s="242"/>
      <c r="I6" s="242"/>
      <c r="J6" s="242"/>
      <c r="K6" s="44"/>
      <c r="L6" s="45"/>
    </row>
    <row r="7" spans="2:12" ht="14.25" customHeight="1">
      <c r="B7" s="43"/>
      <c r="C7" s="243" t="s">
        <v>0</v>
      </c>
      <c r="D7" s="243"/>
      <c r="E7" s="243"/>
      <c r="F7" s="243"/>
      <c r="G7" s="243"/>
      <c r="H7" s="243"/>
      <c r="I7" s="243"/>
      <c r="J7" s="243"/>
      <c r="K7" s="44"/>
      <c r="L7" s="45"/>
    </row>
    <row r="8" spans="2:12" ht="12.75" hidden="1">
      <c r="B8" s="43"/>
      <c r="C8" s="44"/>
      <c r="D8" s="244" t="s">
        <v>1</v>
      </c>
      <c r="E8" s="244"/>
      <c r="F8" s="244"/>
      <c r="G8" s="10"/>
      <c r="H8" s="44"/>
      <c r="I8" s="44"/>
      <c r="J8" s="44"/>
      <c r="K8" s="44"/>
      <c r="L8" s="45"/>
    </row>
    <row r="9" spans="2:12" ht="9" customHeight="1">
      <c r="B9" s="43"/>
      <c r="C9" s="44"/>
      <c r="D9" s="44"/>
      <c r="E9" s="44"/>
      <c r="F9" s="44"/>
      <c r="G9" s="44"/>
      <c r="H9" s="44"/>
      <c r="I9" s="44"/>
      <c r="J9" s="44"/>
      <c r="K9" s="44"/>
      <c r="L9" s="45"/>
    </row>
    <row r="10" spans="2:12" ht="14.25" customHeight="1">
      <c r="B10" s="43"/>
      <c r="C10" s="244" t="s">
        <v>45</v>
      </c>
      <c r="D10" s="244"/>
      <c r="E10" s="244"/>
      <c r="F10" s="244"/>
      <c r="G10" s="244"/>
      <c r="H10" s="244"/>
      <c r="I10" s="244"/>
      <c r="J10" s="244"/>
      <c r="K10" s="44"/>
      <c r="L10" s="45"/>
    </row>
    <row r="11" spans="2:12" ht="12.75">
      <c r="B11" s="43"/>
      <c r="C11" s="244" t="s">
        <v>124</v>
      </c>
      <c r="D11" s="244"/>
      <c r="E11" s="244"/>
      <c r="F11" s="244"/>
      <c r="G11" s="244"/>
      <c r="H11" s="244"/>
      <c r="I11" s="244"/>
      <c r="J11" s="244"/>
      <c r="K11" s="44"/>
      <c r="L11" s="45"/>
    </row>
    <row r="12" spans="2:12" ht="14.25" customHeight="1">
      <c r="B12" s="43"/>
      <c r="C12" s="256" t="s">
        <v>46</v>
      </c>
      <c r="D12" s="256"/>
      <c r="E12" s="256"/>
      <c r="F12" s="256"/>
      <c r="G12" s="256"/>
      <c r="H12" s="256"/>
      <c r="I12" s="256"/>
      <c r="J12" s="256"/>
      <c r="K12" s="44"/>
      <c r="L12" s="45"/>
    </row>
    <row r="13" spans="2:12" ht="12.75">
      <c r="B13" s="43"/>
      <c r="C13" s="44"/>
      <c r="D13" s="86"/>
      <c r="E13" s="11"/>
      <c r="F13" s="11"/>
      <c r="G13" s="11"/>
      <c r="H13" s="44"/>
      <c r="I13" s="44"/>
      <c r="J13" s="44"/>
      <c r="K13" s="44"/>
      <c r="L13" s="45"/>
    </row>
    <row r="14" spans="2:12" ht="12.75">
      <c r="B14" s="43"/>
      <c r="C14" s="44"/>
      <c r="D14" s="86"/>
      <c r="E14" s="11"/>
      <c r="F14" s="11"/>
      <c r="G14" s="11"/>
      <c r="H14" s="44"/>
      <c r="I14" s="44"/>
      <c r="J14" s="44"/>
      <c r="K14" s="44"/>
      <c r="L14" s="45"/>
    </row>
    <row r="15" spans="2:12" ht="21.75" customHeight="1">
      <c r="B15" s="43"/>
      <c r="C15" s="101" t="s">
        <v>47</v>
      </c>
      <c r="D15" s="87"/>
      <c r="E15" s="54"/>
      <c r="F15" s="54"/>
      <c r="G15" s="54"/>
      <c r="H15" s="88"/>
      <c r="I15" s="88"/>
      <c r="J15" s="89"/>
      <c r="K15" s="44"/>
      <c r="L15" s="45"/>
    </row>
    <row r="16" spans="2:12" ht="12.75"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5"/>
    </row>
    <row r="17" spans="2:12" ht="12.75" hidden="1">
      <c r="B17" s="43"/>
      <c r="C17" s="122"/>
      <c r="D17" s="10"/>
      <c r="E17" s="10"/>
      <c r="F17" s="10"/>
      <c r="G17" s="10"/>
      <c r="H17" s="11"/>
      <c r="I17" s="11"/>
      <c r="J17" s="11"/>
      <c r="K17" s="44"/>
      <c r="L17" s="45"/>
    </row>
    <row r="18" spans="2:12" ht="12.75">
      <c r="B18" s="43"/>
      <c r="C18" s="74"/>
      <c r="D18" s="10"/>
      <c r="E18" s="10"/>
      <c r="F18" s="10"/>
      <c r="G18" s="10"/>
      <c r="H18" s="10"/>
      <c r="I18" s="10"/>
      <c r="J18" s="10"/>
      <c r="K18" s="74"/>
      <c r="L18" s="45"/>
    </row>
    <row r="19" spans="2:12" ht="12.75" hidden="1">
      <c r="B19" s="43"/>
      <c r="C19" s="74"/>
      <c r="D19" s="10"/>
      <c r="E19" s="10"/>
      <c r="F19" s="10"/>
      <c r="G19" s="10"/>
      <c r="H19" s="10"/>
      <c r="I19" s="10"/>
      <c r="J19" s="10"/>
      <c r="K19" s="74"/>
      <c r="L19" s="45"/>
    </row>
    <row r="20" spans="2:12" ht="12.75">
      <c r="B20" s="43"/>
      <c r="C20" s="106"/>
      <c r="D20" s="179"/>
      <c r="E20" s="179"/>
      <c r="F20" s="179" t="s">
        <v>48</v>
      </c>
      <c r="G20" s="179"/>
      <c r="H20" s="173"/>
      <c r="I20" s="179"/>
      <c r="J20" s="173"/>
      <c r="K20" s="174"/>
      <c r="L20" s="45"/>
    </row>
    <row r="21" spans="2:12" ht="12.75">
      <c r="B21" s="43"/>
      <c r="C21" s="175"/>
      <c r="D21" s="236" t="s">
        <v>49</v>
      </c>
      <c r="E21" s="236" t="s">
        <v>49</v>
      </c>
      <c r="F21" s="236" t="s">
        <v>50</v>
      </c>
      <c r="G21" s="236" t="s">
        <v>115</v>
      </c>
      <c r="H21" s="10" t="s">
        <v>129</v>
      </c>
      <c r="I21" s="236"/>
      <c r="J21" s="62"/>
      <c r="K21" s="176"/>
      <c r="L21" s="45"/>
    </row>
    <row r="22" spans="2:12" ht="12.75">
      <c r="B22" s="43"/>
      <c r="C22" s="175"/>
      <c r="D22" s="237" t="s">
        <v>146</v>
      </c>
      <c r="E22" s="236" t="s">
        <v>147</v>
      </c>
      <c r="F22" s="236" t="s">
        <v>51</v>
      </c>
      <c r="G22" s="236" t="s">
        <v>51</v>
      </c>
      <c r="H22" s="10" t="s">
        <v>148</v>
      </c>
      <c r="I22" s="236" t="s">
        <v>80</v>
      </c>
      <c r="J22" s="10" t="s">
        <v>52</v>
      </c>
      <c r="K22" s="176"/>
      <c r="L22" s="45"/>
    </row>
    <row r="23" spans="2:12" ht="12.75">
      <c r="B23" s="43"/>
      <c r="C23" s="175"/>
      <c r="D23" s="236" t="s">
        <v>9</v>
      </c>
      <c r="E23" s="236" t="s">
        <v>9</v>
      </c>
      <c r="F23" s="236" t="s">
        <v>9</v>
      </c>
      <c r="G23" s="236" t="s">
        <v>9</v>
      </c>
      <c r="H23" s="10" t="s">
        <v>9</v>
      </c>
      <c r="I23" s="236" t="s">
        <v>9</v>
      </c>
      <c r="J23" s="10" t="s">
        <v>9</v>
      </c>
      <c r="K23" s="176"/>
      <c r="L23" s="45"/>
    </row>
    <row r="24" spans="2:12" ht="12.75" hidden="1">
      <c r="B24" s="43"/>
      <c r="C24" s="34" t="s">
        <v>53</v>
      </c>
      <c r="D24" s="64"/>
      <c r="E24" s="64"/>
      <c r="F24" s="64"/>
      <c r="G24" s="64"/>
      <c r="H24" s="44"/>
      <c r="I24" s="64"/>
      <c r="J24" s="44"/>
      <c r="K24" s="177"/>
      <c r="L24" s="45"/>
    </row>
    <row r="25" spans="2:12" ht="12.75">
      <c r="B25" s="43"/>
      <c r="C25" s="175" t="s">
        <v>41</v>
      </c>
      <c r="D25" s="180"/>
      <c r="E25" s="180"/>
      <c r="F25" s="79"/>
      <c r="G25" s="79"/>
      <c r="H25" s="80"/>
      <c r="I25" s="79"/>
      <c r="J25" s="80"/>
      <c r="K25" s="178"/>
      <c r="L25" s="45"/>
    </row>
    <row r="26" spans="2:12" ht="12.75">
      <c r="B26" s="43"/>
      <c r="C26" s="175"/>
      <c r="D26" s="65"/>
      <c r="E26" s="65"/>
      <c r="F26" s="64"/>
      <c r="G26" s="64"/>
      <c r="H26" s="44"/>
      <c r="I26" s="64"/>
      <c r="J26" s="44"/>
      <c r="K26" s="177"/>
      <c r="L26" s="45"/>
    </row>
    <row r="27" spans="2:12" ht="12.75" hidden="1">
      <c r="B27" s="43"/>
      <c r="C27" s="175" t="s">
        <v>116</v>
      </c>
      <c r="D27" s="65"/>
      <c r="E27" s="65"/>
      <c r="F27" s="64"/>
      <c r="G27" s="64"/>
      <c r="H27" s="44"/>
      <c r="I27" s="64"/>
      <c r="J27" s="44"/>
      <c r="K27" s="177"/>
      <c r="L27" s="45"/>
    </row>
    <row r="28" spans="2:12" ht="12.75" hidden="1">
      <c r="B28" s="43"/>
      <c r="C28" s="175"/>
      <c r="D28" s="65"/>
      <c r="E28" s="65"/>
      <c r="F28" s="64"/>
      <c r="G28" s="64"/>
      <c r="H28" s="44"/>
      <c r="I28" s="64"/>
      <c r="J28" s="44"/>
      <c r="K28" s="177"/>
      <c r="L28" s="45"/>
    </row>
    <row r="29" spans="2:12" ht="12.75" hidden="1">
      <c r="B29" s="43"/>
      <c r="C29" s="34"/>
      <c r="D29" s="65"/>
      <c r="E29" s="65"/>
      <c r="F29" s="64"/>
      <c r="G29" s="64"/>
      <c r="H29" s="44"/>
      <c r="I29" s="64"/>
      <c r="J29" s="44"/>
      <c r="K29" s="177"/>
      <c r="L29" s="45"/>
    </row>
    <row r="30" spans="2:12" ht="13.5" customHeight="1">
      <c r="B30" s="43"/>
      <c r="C30" s="34" t="s">
        <v>108</v>
      </c>
      <c r="D30" s="65">
        <v>107202</v>
      </c>
      <c r="E30" s="65">
        <v>25078</v>
      </c>
      <c r="F30" s="65">
        <v>525</v>
      </c>
      <c r="G30" s="65">
        <v>0</v>
      </c>
      <c r="H30" s="66">
        <v>117885</v>
      </c>
      <c r="I30" s="65">
        <v>6175</v>
      </c>
      <c r="J30" s="66">
        <f>SUM(D30:I30)</f>
        <v>256865</v>
      </c>
      <c r="K30" s="177"/>
      <c r="L30" s="45"/>
    </row>
    <row r="31" spans="2:12" ht="12.75">
      <c r="B31" s="43"/>
      <c r="C31" s="34"/>
      <c r="D31" s="65"/>
      <c r="E31" s="65"/>
      <c r="F31" s="65"/>
      <c r="G31" s="65"/>
      <c r="H31" s="66"/>
      <c r="I31" s="65"/>
      <c r="J31" s="170"/>
      <c r="K31" s="177"/>
      <c r="L31" s="45"/>
    </row>
    <row r="32" spans="2:12" ht="12.75" hidden="1">
      <c r="B32" s="43"/>
      <c r="C32" s="34" t="s">
        <v>96</v>
      </c>
      <c r="D32" s="65">
        <v>0</v>
      </c>
      <c r="E32" s="65">
        <v>0</v>
      </c>
      <c r="F32" s="65">
        <v>0</v>
      </c>
      <c r="G32" s="65"/>
      <c r="H32" s="66">
        <v>0</v>
      </c>
      <c r="I32" s="65">
        <v>0</v>
      </c>
      <c r="J32" s="170">
        <f>SUM(D32:I32)</f>
        <v>0</v>
      </c>
      <c r="K32" s="177"/>
      <c r="L32" s="45"/>
    </row>
    <row r="33" spans="2:12" ht="12.75" hidden="1">
      <c r="B33" s="43"/>
      <c r="C33" s="34"/>
      <c r="D33" s="180"/>
      <c r="E33" s="180"/>
      <c r="F33" s="79"/>
      <c r="G33" s="79"/>
      <c r="H33" s="80"/>
      <c r="I33" s="79"/>
      <c r="J33" s="171"/>
      <c r="K33" s="178"/>
      <c r="L33" s="45"/>
    </row>
    <row r="34" spans="2:12" ht="13.5" hidden="1" thickBot="1">
      <c r="B34" s="43"/>
      <c r="C34" s="34" t="s">
        <v>98</v>
      </c>
      <c r="D34" s="181">
        <v>0</v>
      </c>
      <c r="E34" s="181">
        <v>0</v>
      </c>
      <c r="F34" s="181">
        <v>0</v>
      </c>
      <c r="G34" s="181"/>
      <c r="H34" s="206">
        <v>0</v>
      </c>
      <c r="I34" s="194">
        <v>0</v>
      </c>
      <c r="J34" s="91">
        <v>0</v>
      </c>
      <c r="K34" s="185"/>
      <c r="L34" s="45"/>
    </row>
    <row r="35" spans="2:12" ht="12.75" hidden="1">
      <c r="B35" s="43"/>
      <c r="C35" s="34"/>
      <c r="D35" s="65"/>
      <c r="E35" s="65"/>
      <c r="F35" s="64"/>
      <c r="G35" s="64"/>
      <c r="H35" s="44"/>
      <c r="I35" s="64"/>
      <c r="J35" s="44"/>
      <c r="K35" s="177"/>
      <c r="L35" s="45"/>
    </row>
    <row r="36" spans="2:12" ht="12.75" hidden="1">
      <c r="B36" s="43"/>
      <c r="C36" s="34"/>
      <c r="D36" s="65"/>
      <c r="E36" s="65"/>
      <c r="F36" s="65"/>
      <c r="G36" s="65"/>
      <c r="H36" s="66"/>
      <c r="I36" s="65"/>
      <c r="J36" s="66"/>
      <c r="K36" s="177"/>
      <c r="L36" s="45"/>
    </row>
    <row r="37" spans="2:12" ht="12.75">
      <c r="B37" s="43"/>
      <c r="C37" s="34" t="s">
        <v>118</v>
      </c>
      <c r="D37" s="65"/>
      <c r="E37" s="65"/>
      <c r="F37" s="64"/>
      <c r="G37" s="64"/>
      <c r="H37" s="44"/>
      <c r="I37" s="64"/>
      <c r="J37" s="44"/>
      <c r="K37" s="177"/>
      <c r="L37" s="45"/>
    </row>
    <row r="38" spans="2:12" ht="12.75">
      <c r="B38" s="43"/>
      <c r="C38" s="34" t="s">
        <v>54</v>
      </c>
      <c r="D38" s="65">
        <v>0</v>
      </c>
      <c r="E38" s="65">
        <v>0</v>
      </c>
      <c r="F38" s="65">
        <v>98</v>
      </c>
      <c r="G38" s="65">
        <v>0</v>
      </c>
      <c r="H38" s="66">
        <v>0</v>
      </c>
      <c r="I38" s="65">
        <v>0</v>
      </c>
      <c r="J38" s="66">
        <f>SUM(D38:I38)</f>
        <v>98</v>
      </c>
      <c r="K38" s="177"/>
      <c r="L38" s="45"/>
    </row>
    <row r="39" spans="2:12" ht="12.75">
      <c r="B39" s="43"/>
      <c r="C39" s="34"/>
      <c r="D39" s="65"/>
      <c r="E39" s="65"/>
      <c r="F39" s="65"/>
      <c r="G39" s="65"/>
      <c r="H39" s="66"/>
      <c r="I39" s="65"/>
      <c r="J39" s="66"/>
      <c r="K39" s="177"/>
      <c r="L39" s="45"/>
    </row>
    <row r="40" spans="2:12" ht="12.75">
      <c r="B40" s="43"/>
      <c r="C40" s="34" t="s">
        <v>55</v>
      </c>
      <c r="D40" s="65">
        <v>0</v>
      </c>
      <c r="E40" s="65">
        <v>0</v>
      </c>
      <c r="F40" s="183">
        <v>0</v>
      </c>
      <c r="G40" s="183">
        <v>0</v>
      </c>
      <c r="H40" s="66">
        <v>20971</v>
      </c>
      <c r="I40" s="65">
        <v>0</v>
      </c>
      <c r="J40" s="66">
        <f>SUM(D40:I40)</f>
        <v>20971</v>
      </c>
      <c r="K40" s="177"/>
      <c r="L40" s="45"/>
    </row>
    <row r="41" spans="2:12" ht="12.75">
      <c r="B41" s="43"/>
      <c r="C41" s="34"/>
      <c r="D41" s="65"/>
      <c r="E41" s="65"/>
      <c r="F41" s="183"/>
      <c r="G41" s="183"/>
      <c r="H41" s="66"/>
      <c r="I41" s="65"/>
      <c r="J41" s="66"/>
      <c r="K41" s="177"/>
      <c r="L41" s="45"/>
    </row>
    <row r="42" spans="2:12" ht="12.75">
      <c r="B42" s="43"/>
      <c r="C42" s="34" t="s">
        <v>128</v>
      </c>
      <c r="D42" s="65">
        <v>0</v>
      </c>
      <c r="E42" s="65">
        <v>0</v>
      </c>
      <c r="F42" s="183">
        <v>0</v>
      </c>
      <c r="G42" s="205">
        <v>160</v>
      </c>
      <c r="H42" s="66">
        <v>0</v>
      </c>
      <c r="I42" s="65">
        <v>0</v>
      </c>
      <c r="J42" s="66">
        <f>SUM(D42:I42)</f>
        <v>160</v>
      </c>
      <c r="K42" s="177"/>
      <c r="L42" s="45"/>
    </row>
    <row r="43" spans="2:12" ht="12.75">
      <c r="B43" s="43"/>
      <c r="C43" s="34"/>
      <c r="D43" s="65"/>
      <c r="E43" s="65"/>
      <c r="F43" s="183"/>
      <c r="G43" s="204"/>
      <c r="H43" s="66"/>
      <c r="I43" s="65"/>
      <c r="J43" s="66"/>
      <c r="K43" s="177"/>
      <c r="L43" s="45"/>
    </row>
    <row r="44" spans="2:12" ht="12.75">
      <c r="B44" s="43"/>
      <c r="C44" s="34" t="s">
        <v>95</v>
      </c>
      <c r="D44" s="65">
        <v>0</v>
      </c>
      <c r="E44" s="65">
        <v>0</v>
      </c>
      <c r="F44" s="183">
        <v>0</v>
      </c>
      <c r="G44" s="183">
        <v>0</v>
      </c>
      <c r="H44" s="66">
        <v>-61</v>
      </c>
      <c r="I44" s="65">
        <v>-6175</v>
      </c>
      <c r="J44" s="66">
        <f>SUM(D44:I44)</f>
        <v>-6236</v>
      </c>
      <c r="K44" s="177"/>
      <c r="L44" s="45"/>
    </row>
    <row r="45" spans="2:12" ht="12.75">
      <c r="B45" s="43"/>
      <c r="C45" s="34"/>
      <c r="D45" s="65"/>
      <c r="E45" s="65"/>
      <c r="F45" s="183"/>
      <c r="G45" s="183"/>
      <c r="H45" s="75"/>
      <c r="I45" s="65"/>
      <c r="J45" s="66"/>
      <c r="K45" s="177"/>
      <c r="L45" s="45"/>
    </row>
    <row r="46" spans="2:12" ht="12.75">
      <c r="B46" s="43"/>
      <c r="C46" s="34" t="s">
        <v>99</v>
      </c>
      <c r="D46" s="65">
        <v>0</v>
      </c>
      <c r="E46" s="65">
        <v>0</v>
      </c>
      <c r="F46" s="183">
        <v>0</v>
      </c>
      <c r="G46" s="183">
        <v>0</v>
      </c>
      <c r="H46" s="66">
        <v>-6243</v>
      </c>
      <c r="I46" s="65">
        <v>6243</v>
      </c>
      <c r="J46" s="66">
        <f>SUM(D46:I46)</f>
        <v>0</v>
      </c>
      <c r="K46" s="177"/>
      <c r="L46" s="45"/>
    </row>
    <row r="47" spans="2:12" ht="12.75">
      <c r="B47" s="43"/>
      <c r="C47" s="34"/>
      <c r="D47" s="65"/>
      <c r="E47" s="65"/>
      <c r="F47" s="183"/>
      <c r="G47" s="183"/>
      <c r="H47" s="66"/>
      <c r="I47" s="65"/>
      <c r="J47" s="66"/>
      <c r="K47" s="177"/>
      <c r="L47" s="45"/>
    </row>
    <row r="48" spans="2:12" ht="12.75" hidden="1">
      <c r="B48" s="43"/>
      <c r="C48" s="34" t="s">
        <v>95</v>
      </c>
      <c r="D48" s="65">
        <v>0</v>
      </c>
      <c r="E48" s="65">
        <v>0</v>
      </c>
      <c r="F48" s="183">
        <v>0</v>
      </c>
      <c r="G48" s="183"/>
      <c r="H48" s="66">
        <v>0</v>
      </c>
      <c r="I48" s="65">
        <v>0</v>
      </c>
      <c r="J48" s="66">
        <f>SUM(D48:I48)</f>
        <v>0</v>
      </c>
      <c r="K48" s="177"/>
      <c r="L48" s="45"/>
    </row>
    <row r="49" spans="2:12" ht="12.75" hidden="1">
      <c r="B49" s="43"/>
      <c r="C49" s="34"/>
      <c r="D49" s="65"/>
      <c r="E49" s="65"/>
      <c r="F49" s="183"/>
      <c r="G49" s="183"/>
      <c r="H49" s="44"/>
      <c r="I49" s="64"/>
      <c r="J49" s="170"/>
      <c r="K49" s="177"/>
      <c r="L49" s="45"/>
    </row>
    <row r="50" spans="2:12" ht="12.75">
      <c r="B50" s="43"/>
      <c r="C50" s="34" t="s">
        <v>56</v>
      </c>
      <c r="D50" s="65">
        <v>1187</v>
      </c>
      <c r="E50" s="65">
        <v>1062</v>
      </c>
      <c r="F50" s="183">
        <v>0</v>
      </c>
      <c r="G50" s="183">
        <v>0</v>
      </c>
      <c r="H50" s="66">
        <v>0</v>
      </c>
      <c r="I50" s="65">
        <v>0</v>
      </c>
      <c r="J50" s="66">
        <f>SUM(D50:I50)</f>
        <v>2249</v>
      </c>
      <c r="K50" s="177"/>
      <c r="L50" s="45"/>
    </row>
    <row r="51" spans="2:12" ht="12.75">
      <c r="B51" s="43"/>
      <c r="C51" s="34"/>
      <c r="D51" s="180"/>
      <c r="E51" s="180"/>
      <c r="F51" s="184"/>
      <c r="G51" s="184"/>
      <c r="H51" s="80"/>
      <c r="I51" s="79"/>
      <c r="J51" s="171"/>
      <c r="K51" s="178"/>
      <c r="L51" s="45"/>
    </row>
    <row r="52" spans="2:13" s="51" customFormat="1" ht="12.75">
      <c r="B52" s="13"/>
      <c r="C52" s="175" t="s">
        <v>111</v>
      </c>
      <c r="D52" s="235">
        <f aca="true" t="shared" si="0" ref="D52:I52">SUM(D30:D51)</f>
        <v>108389</v>
      </c>
      <c r="E52" s="235">
        <f t="shared" si="0"/>
        <v>26140</v>
      </c>
      <c r="F52" s="159">
        <f t="shared" si="0"/>
        <v>623</v>
      </c>
      <c r="G52" s="235">
        <f t="shared" si="0"/>
        <v>160</v>
      </c>
      <c r="H52" s="159">
        <f t="shared" si="0"/>
        <v>132552</v>
      </c>
      <c r="I52" s="235">
        <f t="shared" si="0"/>
        <v>6243</v>
      </c>
      <c r="J52" s="235">
        <f>SUM(J30:J51)</f>
        <v>274107</v>
      </c>
      <c r="K52" s="174"/>
      <c r="L52" s="45"/>
      <c r="M52" s="42"/>
    </row>
    <row r="53" spans="2:12" s="51" customFormat="1" ht="12.75">
      <c r="B53" s="13"/>
      <c r="C53" s="175"/>
      <c r="D53" s="159"/>
      <c r="E53" s="159"/>
      <c r="F53" s="159"/>
      <c r="G53" s="159"/>
      <c r="H53" s="158"/>
      <c r="I53" s="159"/>
      <c r="J53" s="158"/>
      <c r="K53" s="176"/>
      <c r="L53" s="90"/>
    </row>
    <row r="54" spans="2:12" s="51" customFormat="1" ht="12.75" hidden="1">
      <c r="B54" s="13"/>
      <c r="C54" s="175" t="s">
        <v>127</v>
      </c>
      <c r="D54" s="159"/>
      <c r="E54" s="159"/>
      <c r="F54" s="159"/>
      <c r="G54" s="159"/>
      <c r="H54" s="158"/>
      <c r="I54" s="159"/>
      <c r="J54" s="158"/>
      <c r="K54" s="176"/>
      <c r="L54" s="90"/>
    </row>
    <row r="55" spans="2:12" s="51" customFormat="1" ht="12.75" hidden="1">
      <c r="B55" s="13"/>
      <c r="C55" s="175"/>
      <c r="D55" s="159"/>
      <c r="E55" s="159"/>
      <c r="F55" s="159"/>
      <c r="G55" s="159"/>
      <c r="H55" s="158"/>
      <c r="I55" s="159"/>
      <c r="J55" s="158"/>
      <c r="K55" s="176"/>
      <c r="L55" s="90"/>
    </row>
    <row r="56" spans="2:12" s="51" customFormat="1" ht="12.75" hidden="1">
      <c r="B56" s="13"/>
      <c r="C56" s="34" t="s">
        <v>125</v>
      </c>
      <c r="D56" s="68"/>
      <c r="E56" s="68"/>
      <c r="F56" s="68"/>
      <c r="G56" s="68"/>
      <c r="H56" s="135"/>
      <c r="I56" s="68"/>
      <c r="J56" s="135"/>
      <c r="K56" s="176"/>
      <c r="L56" s="90"/>
    </row>
    <row r="57" spans="2:12" s="51" customFormat="1" ht="12.75" hidden="1">
      <c r="B57" s="13"/>
      <c r="C57" s="34"/>
      <c r="D57" s="68"/>
      <c r="E57" s="68"/>
      <c r="F57" s="68"/>
      <c r="G57" s="68"/>
      <c r="H57" s="135"/>
      <c r="I57" s="68"/>
      <c r="J57" s="135"/>
      <c r="K57" s="176"/>
      <c r="L57" s="90"/>
    </row>
    <row r="58" spans="2:12" s="51" customFormat="1" ht="12.75" hidden="1">
      <c r="B58" s="13"/>
      <c r="C58" s="34" t="s">
        <v>109</v>
      </c>
      <c r="D58" s="72">
        <v>0</v>
      </c>
      <c r="E58" s="72">
        <v>0</v>
      </c>
      <c r="F58" s="72">
        <v>0</v>
      </c>
      <c r="G58" s="72"/>
      <c r="H58" s="154">
        <v>0</v>
      </c>
      <c r="I58" s="72">
        <v>0</v>
      </c>
      <c r="J58" s="203">
        <f>SUM(D58:I58)</f>
        <v>0</v>
      </c>
      <c r="K58" s="198"/>
      <c r="L58" s="90"/>
    </row>
    <row r="59" spans="2:12" s="51" customFormat="1" ht="12.75" hidden="1">
      <c r="B59" s="13"/>
      <c r="C59" s="34"/>
      <c r="D59" s="68"/>
      <c r="E59" s="68"/>
      <c r="F59" s="68"/>
      <c r="G59" s="68"/>
      <c r="H59" s="135"/>
      <c r="I59" s="68"/>
      <c r="J59" s="135"/>
      <c r="K59" s="176"/>
      <c r="L59" s="90"/>
    </row>
    <row r="60" spans="2:12" s="51" customFormat="1" ht="12.75" hidden="1">
      <c r="B60" s="13"/>
      <c r="C60" s="34" t="s">
        <v>110</v>
      </c>
      <c r="D60" s="68">
        <f>SUM(D56:D58)</f>
        <v>0</v>
      </c>
      <c r="E60" s="68">
        <f>SUM(E56:E58)</f>
        <v>0</v>
      </c>
      <c r="F60" s="68">
        <f>SUM(F56:F58)</f>
        <v>0</v>
      </c>
      <c r="G60" s="68"/>
      <c r="H60" s="135">
        <f>SUM(H56:H58)</f>
        <v>0</v>
      </c>
      <c r="I60" s="68">
        <f>SUM(I56:I58)</f>
        <v>0</v>
      </c>
      <c r="J60" s="135">
        <f>SUM(D60:I60)</f>
        <v>0</v>
      </c>
      <c r="K60" s="176"/>
      <c r="L60" s="90"/>
    </row>
    <row r="61" spans="2:12" s="51" customFormat="1" ht="12.75" hidden="1">
      <c r="B61" s="13"/>
      <c r="C61" s="175"/>
      <c r="D61" s="159"/>
      <c r="E61" s="159"/>
      <c r="F61" s="159"/>
      <c r="G61" s="159"/>
      <c r="H61" s="158"/>
      <c r="I61" s="159"/>
      <c r="J61" s="158"/>
      <c r="K61" s="176"/>
      <c r="L61" s="90"/>
    </row>
    <row r="62" spans="2:12" s="51" customFormat="1" ht="12.75">
      <c r="B62" s="13"/>
      <c r="C62" s="34" t="s">
        <v>118</v>
      </c>
      <c r="D62" s="159"/>
      <c r="E62" s="159"/>
      <c r="F62" s="159"/>
      <c r="G62" s="159"/>
      <c r="H62" s="158"/>
      <c r="I62" s="159"/>
      <c r="J62" s="158"/>
      <c r="K62" s="176"/>
      <c r="L62" s="90"/>
    </row>
    <row r="63" spans="2:12" s="51" customFormat="1" ht="12.75">
      <c r="B63" s="13"/>
      <c r="C63" s="34" t="s">
        <v>54</v>
      </c>
      <c r="D63" s="68">
        <v>0</v>
      </c>
      <c r="E63" s="68">
        <v>0</v>
      </c>
      <c r="F63" s="65">
        <v>-176</v>
      </c>
      <c r="G63" s="65">
        <v>0</v>
      </c>
      <c r="H63" s="135">
        <v>0</v>
      </c>
      <c r="I63" s="68">
        <v>0</v>
      </c>
      <c r="J63" s="135">
        <f>SUM(D63:I63)</f>
        <v>-176</v>
      </c>
      <c r="K63" s="177"/>
      <c r="L63" s="90"/>
    </row>
    <row r="64" spans="2:12" s="51" customFormat="1" ht="12.75">
      <c r="B64" s="13"/>
      <c r="C64" s="175"/>
      <c r="D64" s="159"/>
      <c r="E64" s="159"/>
      <c r="F64" s="159"/>
      <c r="G64" s="159"/>
      <c r="H64" s="158"/>
      <c r="I64" s="159"/>
      <c r="J64" s="158"/>
      <c r="K64" s="176"/>
      <c r="L64" s="90"/>
    </row>
    <row r="65" spans="2:12" s="51" customFormat="1" ht="12.75">
      <c r="B65" s="13"/>
      <c r="C65" s="34" t="s">
        <v>55</v>
      </c>
      <c r="D65" s="68">
        <v>0</v>
      </c>
      <c r="E65" s="68">
        <v>0</v>
      </c>
      <c r="F65" s="68">
        <v>0</v>
      </c>
      <c r="G65" s="68">
        <v>0</v>
      </c>
      <c r="H65" s="135">
        <f>'IS'!H39</f>
        <v>707</v>
      </c>
      <c r="I65" s="68">
        <v>0</v>
      </c>
      <c r="J65" s="135">
        <f>SUM(D65:I65)</f>
        <v>707</v>
      </c>
      <c r="K65" s="177"/>
      <c r="L65" s="90"/>
    </row>
    <row r="66" spans="2:12" s="51" customFormat="1" ht="12.75">
      <c r="B66" s="13"/>
      <c r="C66" s="175"/>
      <c r="D66" s="68"/>
      <c r="E66" s="68"/>
      <c r="F66" s="68"/>
      <c r="G66" s="68"/>
      <c r="H66" s="135"/>
      <c r="I66" s="68"/>
      <c r="J66" s="135"/>
      <c r="K66" s="177"/>
      <c r="L66" s="90"/>
    </row>
    <row r="67" spans="2:12" s="51" customFormat="1" ht="12.75">
      <c r="B67" s="13"/>
      <c r="C67" s="34" t="s">
        <v>130</v>
      </c>
      <c r="D67" s="68">
        <v>0</v>
      </c>
      <c r="E67" s="68">
        <v>0</v>
      </c>
      <c r="F67" s="68">
        <v>0</v>
      </c>
      <c r="G67" s="68">
        <v>0</v>
      </c>
      <c r="H67" s="135">
        <v>0</v>
      </c>
      <c r="I67" s="68">
        <v>0</v>
      </c>
      <c r="J67" s="135">
        <f>SUM(D67:I67)</f>
        <v>0</v>
      </c>
      <c r="K67" s="177"/>
      <c r="L67" s="90"/>
    </row>
    <row r="68" spans="2:12" s="51" customFormat="1" ht="12.75">
      <c r="B68" s="13"/>
      <c r="C68" s="34"/>
      <c r="D68" s="68"/>
      <c r="E68" s="68"/>
      <c r="F68" s="68"/>
      <c r="G68" s="68"/>
      <c r="H68" s="135"/>
      <c r="I68" s="68"/>
      <c r="J68" s="135"/>
      <c r="K68" s="177"/>
      <c r="L68" s="90"/>
    </row>
    <row r="69" spans="2:12" ht="12.75">
      <c r="B69" s="43"/>
      <c r="C69" s="34" t="s">
        <v>131</v>
      </c>
      <c r="D69" s="65">
        <v>0</v>
      </c>
      <c r="E69" s="65">
        <v>0</v>
      </c>
      <c r="F69" s="183">
        <v>0</v>
      </c>
      <c r="G69" s="183">
        <v>0</v>
      </c>
      <c r="H69" s="66">
        <v>0</v>
      </c>
      <c r="I69" s="65">
        <v>0</v>
      </c>
      <c r="J69" s="66">
        <f>SUM(D69:I69)</f>
        <v>0</v>
      </c>
      <c r="K69" s="177"/>
      <c r="L69" s="45"/>
    </row>
    <row r="70" spans="2:12" s="51" customFormat="1" ht="12.75">
      <c r="B70" s="13"/>
      <c r="C70" s="175"/>
      <c r="D70" s="68"/>
      <c r="E70" s="68"/>
      <c r="F70" s="68"/>
      <c r="G70" s="68"/>
      <c r="H70" s="135"/>
      <c r="I70" s="68"/>
      <c r="J70" s="135"/>
      <c r="K70" s="177"/>
      <c r="L70" s="90"/>
    </row>
    <row r="71" spans="2:12" s="51" customFormat="1" ht="12.75">
      <c r="B71" s="13"/>
      <c r="C71" s="34" t="s">
        <v>56</v>
      </c>
      <c r="D71" s="68">
        <f>'BS'!D53-D52</f>
        <v>224</v>
      </c>
      <c r="E71" s="68">
        <f>'BS'!D54-Equity!E52</f>
        <v>200</v>
      </c>
      <c r="F71" s="68">
        <v>0</v>
      </c>
      <c r="G71" s="68">
        <v>0</v>
      </c>
      <c r="H71" s="135">
        <v>0</v>
      </c>
      <c r="I71" s="68">
        <v>0</v>
      </c>
      <c r="J71" s="135">
        <f>SUM(D71:I71)</f>
        <v>424</v>
      </c>
      <c r="K71" s="177"/>
      <c r="L71" s="90"/>
    </row>
    <row r="72" spans="2:12" s="51" customFormat="1" ht="12.75">
      <c r="B72" s="13"/>
      <c r="C72" s="175"/>
      <c r="D72" s="199"/>
      <c r="E72" s="199"/>
      <c r="F72" s="199"/>
      <c r="G72" s="199"/>
      <c r="H72" s="200"/>
      <c r="I72" s="199"/>
      <c r="J72" s="235"/>
      <c r="K72" s="176"/>
      <c r="L72" s="90"/>
    </row>
    <row r="73" spans="2:12" s="51" customFormat="1" ht="15.75" customHeight="1" thickBot="1">
      <c r="B73" s="13"/>
      <c r="C73" s="175" t="s">
        <v>126</v>
      </c>
      <c r="D73" s="182">
        <f aca="true" t="shared" si="1" ref="D73:J73">SUM(D52:D72)</f>
        <v>108613</v>
      </c>
      <c r="E73" s="182">
        <f t="shared" si="1"/>
        <v>26340</v>
      </c>
      <c r="F73" s="182">
        <f t="shared" si="1"/>
        <v>447</v>
      </c>
      <c r="G73" s="182">
        <f t="shared" si="1"/>
        <v>160</v>
      </c>
      <c r="H73" s="182">
        <f t="shared" si="1"/>
        <v>133259</v>
      </c>
      <c r="I73" s="238">
        <f t="shared" si="1"/>
        <v>6243</v>
      </c>
      <c r="J73" s="239">
        <f t="shared" si="1"/>
        <v>275062</v>
      </c>
      <c r="K73" s="240"/>
      <c r="L73" s="90"/>
    </row>
    <row r="74" spans="2:12" ht="18.75" customHeight="1">
      <c r="B74" s="43"/>
      <c r="C74" s="171"/>
      <c r="D74" s="180"/>
      <c r="E74" s="180"/>
      <c r="F74" s="79"/>
      <c r="G74" s="79"/>
      <c r="H74" s="80"/>
      <c r="I74" s="79"/>
      <c r="J74" s="80"/>
      <c r="K74" s="178"/>
      <c r="L74" s="45"/>
    </row>
    <row r="75" spans="2:12" ht="12.75" hidden="1">
      <c r="B75" s="43"/>
      <c r="C75" s="255" t="s">
        <v>57</v>
      </c>
      <c r="D75" s="255"/>
      <c r="E75" s="255"/>
      <c r="F75" s="255"/>
      <c r="G75" s="255"/>
      <c r="H75" s="255"/>
      <c r="I75" s="255"/>
      <c r="J75" s="255"/>
      <c r="K75" s="255"/>
      <c r="L75" s="45"/>
    </row>
    <row r="76" spans="2:12" ht="12.75" hidden="1">
      <c r="B76" s="43"/>
      <c r="C76" s="255"/>
      <c r="D76" s="255"/>
      <c r="E76" s="255"/>
      <c r="F76" s="255"/>
      <c r="G76" s="255"/>
      <c r="H76" s="255"/>
      <c r="I76" s="255"/>
      <c r="J76" s="255"/>
      <c r="K76" s="255"/>
      <c r="L76" s="45"/>
    </row>
    <row r="77" spans="2:12" ht="12.75">
      <c r="B77" s="43"/>
      <c r="C77" s="44"/>
      <c r="D77" s="66"/>
      <c r="E77" s="66"/>
      <c r="F77" s="44"/>
      <c r="G77" s="44"/>
      <c r="H77" s="44"/>
      <c r="I77" s="44"/>
      <c r="J77" s="44"/>
      <c r="K77" s="44"/>
      <c r="L77" s="45"/>
    </row>
    <row r="78" spans="2:12" ht="13.5" thickBot="1">
      <c r="B78" s="82"/>
      <c r="C78" s="83"/>
      <c r="D78" s="91"/>
      <c r="E78" s="91"/>
      <c r="F78" s="83"/>
      <c r="G78" s="83"/>
      <c r="H78" s="83"/>
      <c r="I78" s="83"/>
      <c r="J78" s="83"/>
      <c r="K78" s="83"/>
      <c r="L78" s="92"/>
    </row>
    <row r="79" spans="3:12" ht="12.75">
      <c r="C79" s="44"/>
      <c r="D79" s="66"/>
      <c r="E79" s="66"/>
      <c r="F79" s="44"/>
      <c r="G79" s="44"/>
      <c r="H79" s="44"/>
      <c r="I79" s="44"/>
      <c r="J79" s="44"/>
      <c r="K79" s="44"/>
      <c r="L79" s="44"/>
    </row>
    <row r="80" spans="3:12" ht="12.75">
      <c r="C80" s="44"/>
      <c r="D80" s="66"/>
      <c r="E80" s="66"/>
      <c r="F80" s="44"/>
      <c r="G80" s="44"/>
      <c r="H80" s="44"/>
      <c r="I80" s="44"/>
      <c r="J80" s="44"/>
      <c r="K80" s="44"/>
      <c r="L80" s="44"/>
    </row>
    <row r="81" spans="3:12" ht="12.75">
      <c r="C81" s="44"/>
      <c r="D81" s="66"/>
      <c r="E81" s="66"/>
      <c r="F81" s="44"/>
      <c r="G81" s="44"/>
      <c r="H81" s="44"/>
      <c r="I81" s="44"/>
      <c r="J81" s="44"/>
      <c r="K81" s="44"/>
      <c r="L81" s="44"/>
    </row>
    <row r="82" spans="4:5" ht="12.75">
      <c r="D82" s="85"/>
      <c r="E82" s="85"/>
    </row>
    <row r="83" spans="4:5" ht="12.75">
      <c r="D83" s="85"/>
      <c r="E83" s="85"/>
    </row>
    <row r="84" spans="4:5" ht="12.75">
      <c r="D84" s="85"/>
      <c r="E84" s="85"/>
    </row>
    <row r="85" spans="4:5" ht="12.75">
      <c r="D85" s="85"/>
      <c r="E85" s="85"/>
    </row>
    <row r="86" spans="4:5" ht="12.75">
      <c r="D86" s="85"/>
      <c r="E86" s="85"/>
    </row>
    <row r="87" spans="4:5" ht="12.75">
      <c r="D87" s="85"/>
      <c r="E87" s="85"/>
    </row>
    <row r="89" spans="4:5" ht="12.75">
      <c r="D89" s="85"/>
      <c r="E89" s="85"/>
    </row>
    <row r="90" spans="4:5" ht="12.75">
      <c r="D90" s="85"/>
      <c r="E90" s="85"/>
    </row>
    <row r="91" spans="4:5" ht="12.75">
      <c r="D91" s="85"/>
      <c r="E91" s="85"/>
    </row>
  </sheetData>
  <mergeCells count="7">
    <mergeCell ref="C75:K76"/>
    <mergeCell ref="D8:F8"/>
    <mergeCell ref="C12:J12"/>
    <mergeCell ref="C6:J6"/>
    <mergeCell ref="C7:J7"/>
    <mergeCell ref="C10:J10"/>
    <mergeCell ref="C11:J11"/>
  </mergeCells>
  <printOptions horizontalCentered="1"/>
  <pageMargins left="0.37" right="0.24" top="1.37" bottom="1" header="0.5" footer="0.5"/>
  <pageSetup horizontalDpi="300" verticalDpi="300" orientation="portrait" scale="64" r:id="rId3"/>
  <legacyDrawing r:id="rId2"/>
  <oleObjects>
    <oleObject progId="Paint.Picture" shapeId="1346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T70"/>
  <sheetViews>
    <sheetView view="pageBreakPreview" zoomScaleNormal="86" zoomScaleSheetLayoutView="100" workbookViewId="0" topLeftCell="A54">
      <selection activeCell="H51" sqref="H51"/>
    </sheetView>
  </sheetViews>
  <sheetFormatPr defaultColWidth="9.140625" defaultRowHeight="14.25"/>
  <cols>
    <col min="1" max="1" width="9.57421875" style="2" customWidth="1"/>
    <col min="2" max="2" width="3.421875" style="2" customWidth="1"/>
    <col min="3" max="3" width="2.57421875" style="2" customWidth="1"/>
    <col min="4" max="4" width="3.140625" style="2" customWidth="1"/>
    <col min="5" max="5" width="45.57421875" style="2" customWidth="1"/>
    <col min="6" max="6" width="26.00390625" style="2" customWidth="1"/>
    <col min="7" max="7" width="17.140625" style="2" customWidth="1"/>
    <col min="8" max="8" width="20.8515625" style="23" customWidth="1"/>
    <col min="9" max="9" width="2.140625" style="2" customWidth="1"/>
    <col min="10" max="10" width="9.57421875" style="2" hidden="1" customWidth="1"/>
    <col min="11" max="11" width="3.140625" style="2" customWidth="1"/>
    <col min="12" max="12" width="9.57421875" style="2" customWidth="1"/>
    <col min="13" max="13" width="11.57421875" style="2" bestFit="1" customWidth="1"/>
    <col min="14" max="16384" width="9.57421875" style="2" customWidth="1"/>
  </cols>
  <sheetData>
    <row r="1" spans="2:11" ht="15">
      <c r="B1" s="93"/>
      <c r="C1" s="40"/>
      <c r="D1" s="40"/>
      <c r="E1" s="40"/>
      <c r="F1" s="40"/>
      <c r="G1" s="40"/>
      <c r="H1" s="40"/>
      <c r="I1" s="40"/>
      <c r="J1" s="94"/>
      <c r="K1" s="5"/>
    </row>
    <row r="2" spans="2:11" ht="15">
      <c r="B2" s="19"/>
      <c r="C2" s="44"/>
      <c r="D2" s="44"/>
      <c r="E2" s="44"/>
      <c r="F2" s="44"/>
      <c r="G2" s="44"/>
      <c r="H2" s="44"/>
      <c r="I2" s="44"/>
      <c r="J2" s="95"/>
      <c r="K2" s="8"/>
    </row>
    <row r="3" spans="2:11" ht="12.75" customHeight="1">
      <c r="B3" s="19"/>
      <c r="C3" s="44"/>
      <c r="D3" s="44"/>
      <c r="E3" s="44"/>
      <c r="F3" s="44"/>
      <c r="G3" s="44"/>
      <c r="H3" s="44"/>
      <c r="I3" s="44"/>
      <c r="J3" s="45"/>
      <c r="K3" s="8"/>
    </row>
    <row r="4" spans="2:11" ht="12.75" customHeight="1">
      <c r="B4" s="19"/>
      <c r="C4" s="17"/>
      <c r="D4" s="17"/>
      <c r="E4" s="17"/>
      <c r="F4" s="17"/>
      <c r="G4" s="17"/>
      <c r="H4" s="32"/>
      <c r="I4" s="17"/>
      <c r="J4" s="8"/>
      <c r="K4" s="8"/>
    </row>
    <row r="5" spans="2:11" ht="15" customHeight="1">
      <c r="B5" s="19"/>
      <c r="C5" s="17"/>
      <c r="D5" s="17"/>
      <c r="E5" s="17"/>
      <c r="F5" s="17"/>
      <c r="G5" s="17"/>
      <c r="H5" s="32"/>
      <c r="I5" s="17"/>
      <c r="J5" s="8"/>
      <c r="K5" s="8"/>
    </row>
    <row r="6" spans="2:11" ht="12.75">
      <c r="B6" s="19"/>
      <c r="C6" s="242" t="s">
        <v>92</v>
      </c>
      <c r="D6" s="242"/>
      <c r="E6" s="242"/>
      <c r="F6" s="242"/>
      <c r="G6" s="242"/>
      <c r="H6" s="242"/>
      <c r="I6" s="96"/>
      <c r="J6" s="97"/>
      <c r="K6" s="8"/>
    </row>
    <row r="7" spans="2:11" ht="12.75">
      <c r="B7" s="19"/>
      <c r="C7" s="243" t="s">
        <v>0</v>
      </c>
      <c r="D7" s="243"/>
      <c r="E7" s="243"/>
      <c r="F7" s="243"/>
      <c r="G7" s="243"/>
      <c r="H7" s="243"/>
      <c r="I7" s="98"/>
      <c r="J7" s="99"/>
      <c r="K7" s="8"/>
    </row>
    <row r="8" spans="2:11" ht="12.75">
      <c r="B8" s="19"/>
      <c r="C8" s="17"/>
      <c r="D8" s="17"/>
      <c r="E8" s="17"/>
      <c r="F8" s="17"/>
      <c r="G8" s="17"/>
      <c r="H8" s="32"/>
      <c r="I8" s="17"/>
      <c r="J8" s="8"/>
      <c r="K8" s="8"/>
    </row>
    <row r="9" spans="2:11" ht="12.75">
      <c r="B9" s="19"/>
      <c r="C9" s="258" t="s">
        <v>45</v>
      </c>
      <c r="D9" s="258"/>
      <c r="E9" s="258"/>
      <c r="F9" s="258"/>
      <c r="G9" s="258"/>
      <c r="H9" s="258"/>
      <c r="K9" s="8"/>
    </row>
    <row r="10" spans="2:20" ht="14.25">
      <c r="B10" s="19"/>
      <c r="C10" s="258" t="s">
        <v>132</v>
      </c>
      <c r="D10" s="258"/>
      <c r="E10" s="258"/>
      <c r="F10" s="258"/>
      <c r="G10" s="258"/>
      <c r="H10" s="258"/>
      <c r="K10" s="8"/>
      <c r="N10" s="244"/>
      <c r="O10" s="244"/>
      <c r="P10" s="244"/>
      <c r="Q10" s="244"/>
      <c r="R10" s="244"/>
      <c r="S10" s="244"/>
      <c r="T10" s="260"/>
    </row>
    <row r="11" spans="2:20" ht="13.5" thickBot="1">
      <c r="B11" s="19"/>
      <c r="C11" s="259" t="s">
        <v>46</v>
      </c>
      <c r="D11" s="259"/>
      <c r="E11" s="259"/>
      <c r="F11" s="259"/>
      <c r="G11" s="259"/>
      <c r="H11" s="259"/>
      <c r="I11" s="98"/>
      <c r="J11" s="100"/>
      <c r="K11" s="8"/>
      <c r="N11" s="122"/>
      <c r="O11" s="122"/>
      <c r="P11" s="122"/>
      <c r="Q11" s="122"/>
      <c r="R11" s="122"/>
      <c r="S11" s="122"/>
      <c r="T11" s="123"/>
    </row>
    <row r="12" spans="2:18" ht="12.75">
      <c r="B12" s="19"/>
      <c r="C12" s="17"/>
      <c r="D12" s="17"/>
      <c r="E12" s="17"/>
      <c r="F12" s="17"/>
      <c r="G12" s="17"/>
      <c r="H12" s="32"/>
      <c r="I12" s="17"/>
      <c r="J12" s="8"/>
      <c r="K12" s="8"/>
      <c r="N12" s="98"/>
      <c r="O12" s="98"/>
      <c r="P12" s="98"/>
      <c r="R12" s="98"/>
    </row>
    <row r="13" spans="2:11" ht="12.75">
      <c r="B13" s="19"/>
      <c r="C13" s="101" t="s">
        <v>58</v>
      </c>
      <c r="D13" s="102"/>
      <c r="E13" s="102"/>
      <c r="F13" s="102"/>
      <c r="G13" s="102"/>
      <c r="H13" s="103"/>
      <c r="I13" s="104"/>
      <c r="J13" s="105"/>
      <c r="K13" s="8"/>
    </row>
    <row r="14" spans="2:11" ht="12.75">
      <c r="B14" s="19"/>
      <c r="C14" s="104"/>
      <c r="D14" s="104"/>
      <c r="E14" s="104"/>
      <c r="F14" s="104"/>
      <c r="G14" s="104"/>
      <c r="H14" s="104"/>
      <c r="I14" s="104"/>
      <c r="J14" s="105"/>
      <c r="K14" s="8"/>
    </row>
    <row r="15" spans="2:11" ht="12.75">
      <c r="B15" s="19"/>
      <c r="C15" s="106"/>
      <c r="D15" s="107"/>
      <c r="E15" s="107"/>
      <c r="F15" s="107"/>
      <c r="G15" s="195"/>
      <c r="H15" s="108"/>
      <c r="I15" s="17"/>
      <c r="J15" s="8"/>
      <c r="K15" s="8"/>
    </row>
    <row r="16" spans="2:11" ht="12.75" customHeight="1" hidden="1">
      <c r="B16" s="19"/>
      <c r="C16" s="109"/>
      <c r="D16" s="17"/>
      <c r="E16" s="17"/>
      <c r="F16" s="17"/>
      <c r="G16" s="167"/>
      <c r="H16" s="110"/>
      <c r="I16" s="17"/>
      <c r="J16" s="8"/>
      <c r="K16" s="8"/>
    </row>
    <row r="17" spans="2:11" ht="12.75" customHeight="1">
      <c r="B17" s="19"/>
      <c r="C17" s="109"/>
      <c r="D17" s="17"/>
      <c r="E17" s="17"/>
      <c r="F17" s="17"/>
      <c r="G17" s="14" t="s">
        <v>35</v>
      </c>
      <c r="H17" s="63" t="s">
        <v>36</v>
      </c>
      <c r="I17" s="17"/>
      <c r="J17" s="8"/>
      <c r="K17" s="8"/>
    </row>
    <row r="18" spans="2:11" ht="12.75" customHeight="1">
      <c r="B18" s="19"/>
      <c r="C18" s="109"/>
      <c r="D18" s="17"/>
      <c r="E18" s="17"/>
      <c r="F18" s="17"/>
      <c r="G18" s="14" t="s">
        <v>37</v>
      </c>
      <c r="H18" s="63" t="s">
        <v>38</v>
      </c>
      <c r="I18" s="17"/>
      <c r="J18" s="8"/>
      <c r="K18" s="8"/>
    </row>
    <row r="19" spans="2:11" ht="12.75">
      <c r="B19" s="19"/>
      <c r="C19" s="111"/>
      <c r="D19" s="17"/>
      <c r="E19" s="17"/>
      <c r="F19" s="17"/>
      <c r="G19" s="14" t="s">
        <v>39</v>
      </c>
      <c r="H19" s="63" t="s">
        <v>40</v>
      </c>
      <c r="I19" s="17"/>
      <c r="J19" s="8"/>
      <c r="K19" s="8"/>
    </row>
    <row r="20" spans="2:11" ht="12.75">
      <c r="B20" s="19"/>
      <c r="C20" s="111"/>
      <c r="D20" s="17"/>
      <c r="E20" s="17"/>
      <c r="F20" s="17"/>
      <c r="G20" s="126">
        <v>38442</v>
      </c>
      <c r="H20" s="15">
        <v>38077</v>
      </c>
      <c r="I20" s="17"/>
      <c r="J20" s="8"/>
      <c r="K20" s="8"/>
    </row>
    <row r="21" spans="2:11" ht="12.75">
      <c r="B21" s="19"/>
      <c r="C21" s="119"/>
      <c r="D21" s="120"/>
      <c r="E21" s="120"/>
      <c r="F21" s="120"/>
      <c r="G21" s="16" t="s">
        <v>103</v>
      </c>
      <c r="H21" s="16" t="s">
        <v>103</v>
      </c>
      <c r="I21" s="17"/>
      <c r="J21" s="8"/>
      <c r="K21" s="8"/>
    </row>
    <row r="22" spans="2:11" ht="12.75">
      <c r="B22" s="19"/>
      <c r="C22" s="111"/>
      <c r="D22" s="17"/>
      <c r="E22" s="17"/>
      <c r="F22" s="17"/>
      <c r="G22" s="15"/>
      <c r="H22" s="127"/>
      <c r="I22" s="17"/>
      <c r="J22" s="8"/>
      <c r="K22" s="8"/>
    </row>
    <row r="23" spans="2:11" ht="12.75">
      <c r="B23" s="19"/>
      <c r="C23" s="109" t="s">
        <v>59</v>
      </c>
      <c r="D23" s="17"/>
      <c r="E23" s="17"/>
      <c r="F23" s="17"/>
      <c r="G23" s="167"/>
      <c r="H23" s="18"/>
      <c r="I23" s="17"/>
      <c r="J23" s="8"/>
      <c r="K23" s="8"/>
    </row>
    <row r="24" spans="2:11" ht="12.75">
      <c r="B24" s="19"/>
      <c r="C24" s="111" t="s">
        <v>60</v>
      </c>
      <c r="D24" s="17"/>
      <c r="E24" s="17"/>
      <c r="F24" s="17"/>
      <c r="G24" s="24">
        <f>'IS'!H33</f>
        <v>1103</v>
      </c>
      <c r="H24" s="25">
        <f>'IS'!I33</f>
        <v>9217</v>
      </c>
      <c r="I24" s="17"/>
      <c r="J24" s="8"/>
      <c r="K24" s="112"/>
    </row>
    <row r="25" spans="2:11" ht="12.75">
      <c r="B25" s="19"/>
      <c r="C25" s="111" t="s">
        <v>61</v>
      </c>
      <c r="D25" s="17"/>
      <c r="E25" s="17"/>
      <c r="F25" s="17"/>
      <c r="G25" s="167"/>
      <c r="H25" s="25"/>
      <c r="I25" s="17"/>
      <c r="J25" s="8"/>
      <c r="K25" s="112"/>
    </row>
    <row r="26" spans="2:11" ht="12.75">
      <c r="B26" s="19"/>
      <c r="C26" s="111"/>
      <c r="D26" s="17" t="s">
        <v>62</v>
      </c>
      <c r="E26" s="17"/>
      <c r="F26" s="17"/>
      <c r="G26" s="24">
        <f>(5946.403-(G24+G28))</f>
        <v>9452.225</v>
      </c>
      <c r="H26" s="25">
        <f>104.821+-1057.113+503.326+-611.357+2.055+10338.785</f>
        <v>9280.517</v>
      </c>
      <c r="I26" s="17"/>
      <c r="J26" s="8"/>
      <c r="K26" s="112"/>
    </row>
    <row r="27" spans="2:11" ht="12.75" hidden="1">
      <c r="B27" s="19"/>
      <c r="C27" s="111"/>
      <c r="D27" s="17" t="s">
        <v>63</v>
      </c>
      <c r="E27" s="17"/>
      <c r="F27" s="17"/>
      <c r="G27" s="24"/>
      <c r="H27" s="25"/>
      <c r="I27" s="17"/>
      <c r="J27" s="8"/>
      <c r="K27" s="112"/>
    </row>
    <row r="28" spans="2:11" ht="12.75">
      <c r="B28" s="19"/>
      <c r="C28" s="111"/>
      <c r="D28" s="17" t="s">
        <v>64</v>
      </c>
      <c r="E28" s="17"/>
      <c r="F28" s="17"/>
      <c r="G28" s="197">
        <f>+-1274.519+27.054+-3291.379+378.054+-448.032</f>
        <v>-4608.822</v>
      </c>
      <c r="H28" s="26">
        <f>-5068.524+-3056.329+155.888+-245.565+207.648</f>
        <v>-8006.8820000000005</v>
      </c>
      <c r="I28" s="17"/>
      <c r="J28" s="8"/>
      <c r="K28" s="112"/>
    </row>
    <row r="29" spans="2:11" ht="12.75">
      <c r="B29" s="19"/>
      <c r="C29" s="111" t="s">
        <v>65</v>
      </c>
      <c r="D29" s="17"/>
      <c r="E29" s="17"/>
      <c r="F29" s="17"/>
      <c r="G29" s="24">
        <f>SUM(G24:G28)</f>
        <v>5946.403</v>
      </c>
      <c r="H29" s="25">
        <f>SUM(H24:H28)</f>
        <v>10490.634999999998</v>
      </c>
      <c r="I29" s="17"/>
      <c r="J29" s="8"/>
      <c r="K29" s="112"/>
    </row>
    <row r="30" spans="2:11" ht="12.75">
      <c r="B30" s="19"/>
      <c r="C30" s="111"/>
      <c r="D30" s="17"/>
      <c r="E30" s="17"/>
      <c r="F30" s="17"/>
      <c r="G30" s="167"/>
      <c r="H30" s="25"/>
      <c r="I30" s="17"/>
      <c r="J30" s="8"/>
      <c r="K30" s="112"/>
    </row>
    <row r="31" spans="2:11" ht="12.75" hidden="1">
      <c r="B31" s="19"/>
      <c r="C31" s="111" t="s">
        <v>66</v>
      </c>
      <c r="D31" s="17"/>
      <c r="E31" s="17"/>
      <c r="F31" s="17"/>
      <c r="G31" s="167"/>
      <c r="H31" s="25"/>
      <c r="I31" s="17"/>
      <c r="J31" s="8"/>
      <c r="K31" s="112"/>
    </row>
    <row r="32" spans="2:11" ht="12.75" hidden="1">
      <c r="B32" s="19"/>
      <c r="C32" s="111" t="s">
        <v>67</v>
      </c>
      <c r="D32" s="17"/>
      <c r="E32" s="17"/>
      <c r="F32" s="17"/>
      <c r="G32" s="167"/>
      <c r="H32" s="25"/>
      <c r="I32" s="17"/>
      <c r="J32" s="8"/>
      <c r="K32" s="112"/>
    </row>
    <row r="33" spans="2:11" ht="12.75">
      <c r="B33" s="19"/>
      <c r="C33" s="111" t="s">
        <v>68</v>
      </c>
      <c r="D33" s="17"/>
      <c r="E33" s="17"/>
      <c r="F33" s="17"/>
      <c r="G33" s="24">
        <f>11374.889+-22428.285+13675.809+-24202.66+728.979+-1343.803</f>
        <v>-22195.071000000004</v>
      </c>
      <c r="H33" s="25">
        <f>23675.034+-28999.813+-22895.371+-12288.909+-2232.369+-4104.918</f>
        <v>-46846.34599999999</v>
      </c>
      <c r="I33" s="17"/>
      <c r="J33" s="8"/>
      <c r="K33" s="112"/>
    </row>
    <row r="34" spans="2:11" ht="12.75">
      <c r="B34" s="19"/>
      <c r="C34" s="111" t="s">
        <v>69</v>
      </c>
      <c r="D34" s="17"/>
      <c r="E34" s="17"/>
      <c r="F34" s="17"/>
      <c r="G34" s="197">
        <f>6198.517+20561.113+381.543+18</f>
        <v>27159.173000000003</v>
      </c>
      <c r="H34" s="26">
        <f>3132.488+11340.015+-653.516</f>
        <v>13818.987</v>
      </c>
      <c r="I34" s="17"/>
      <c r="J34" s="8"/>
      <c r="K34" s="112"/>
    </row>
    <row r="35" spans="2:11" ht="12.75">
      <c r="B35" s="19"/>
      <c r="C35" s="111" t="s">
        <v>70</v>
      </c>
      <c r="D35" s="17"/>
      <c r="E35" s="17"/>
      <c r="F35" s="17"/>
      <c r="G35" s="24">
        <f>SUM(G29:G34)</f>
        <v>10910.505</v>
      </c>
      <c r="H35" s="25">
        <f>SUM(H29:H34)</f>
        <v>-22536.723999999995</v>
      </c>
      <c r="I35" s="17"/>
      <c r="J35" s="8"/>
      <c r="K35" s="112"/>
    </row>
    <row r="36" spans="2:11" ht="12.75">
      <c r="B36" s="19"/>
      <c r="C36" s="111"/>
      <c r="D36" s="17"/>
      <c r="E36" s="17"/>
      <c r="F36" s="17"/>
      <c r="G36" s="167"/>
      <c r="H36" s="25"/>
      <c r="I36" s="17"/>
      <c r="J36" s="8"/>
      <c r="K36" s="112"/>
    </row>
    <row r="37" spans="2:11" ht="12.75">
      <c r="B37" s="19"/>
      <c r="C37" s="111" t="s">
        <v>105</v>
      </c>
      <c r="D37" s="17"/>
      <c r="E37" s="17"/>
      <c r="F37" s="17"/>
      <c r="G37" s="24">
        <v>-2551.576</v>
      </c>
      <c r="H37" s="24">
        <v>-651</v>
      </c>
      <c r="I37" s="17"/>
      <c r="J37" s="8"/>
      <c r="K37" s="112"/>
    </row>
    <row r="38" spans="2:11" ht="12.75">
      <c r="B38" s="19"/>
      <c r="C38" s="111" t="s">
        <v>112</v>
      </c>
      <c r="D38" s="17"/>
      <c r="E38" s="17"/>
      <c r="F38" s="17"/>
      <c r="G38" s="24">
        <v>3236.695</v>
      </c>
      <c r="H38" s="25">
        <v>3559.792</v>
      </c>
      <c r="I38" s="17"/>
      <c r="J38" s="8"/>
      <c r="K38" s="112"/>
    </row>
    <row r="39" spans="2:11" ht="12.75">
      <c r="B39" s="19"/>
      <c r="C39" s="111" t="s">
        <v>102</v>
      </c>
      <c r="D39" s="17"/>
      <c r="E39" s="17"/>
      <c r="F39" s="17"/>
      <c r="G39" s="197">
        <v>441.634</v>
      </c>
      <c r="H39" s="26">
        <v>218</v>
      </c>
      <c r="I39" s="17"/>
      <c r="J39" s="8"/>
      <c r="K39" s="112"/>
    </row>
    <row r="40" spans="2:11" ht="12.75">
      <c r="B40" s="19"/>
      <c r="C40" s="111" t="s">
        <v>71</v>
      </c>
      <c r="D40" s="17"/>
      <c r="E40" s="17"/>
      <c r="F40" s="17"/>
      <c r="G40" s="24">
        <f>SUM(G35:G39)</f>
        <v>12037.258</v>
      </c>
      <c r="H40" s="24">
        <f>SUM(H35:H39)</f>
        <v>-19409.931999999993</v>
      </c>
      <c r="I40" s="17"/>
      <c r="J40" s="8"/>
      <c r="K40" s="112"/>
    </row>
    <row r="41" spans="2:11" ht="12.75">
      <c r="B41" s="19"/>
      <c r="C41" s="111"/>
      <c r="D41" s="17"/>
      <c r="E41" s="17"/>
      <c r="F41" s="17"/>
      <c r="G41" s="167"/>
      <c r="H41" s="25"/>
      <c r="I41" s="17"/>
      <c r="J41" s="8"/>
      <c r="K41" s="8"/>
    </row>
    <row r="42" spans="2:11" s="17" customFormat="1" ht="12.75">
      <c r="B42" s="19"/>
      <c r="C42" s="111"/>
      <c r="G42" s="167"/>
      <c r="H42" s="18"/>
      <c r="J42" s="8"/>
      <c r="K42" s="8"/>
    </row>
    <row r="43" spans="2:13" s="17" customFormat="1" ht="12.75">
      <c r="B43" s="19"/>
      <c r="C43" s="113" t="s">
        <v>72</v>
      </c>
      <c r="G43" s="167"/>
      <c r="H43" s="18"/>
      <c r="J43" s="8"/>
      <c r="K43" s="8"/>
      <c r="L43" s="44"/>
      <c r="M43" s="44"/>
    </row>
    <row r="44" spans="2:13" s="17" customFormat="1" ht="12.75">
      <c r="B44" s="19"/>
      <c r="C44" s="113"/>
      <c r="D44" s="17" t="s">
        <v>133</v>
      </c>
      <c r="G44" s="24">
        <v>-10861.84</v>
      </c>
      <c r="H44" s="25">
        <v>0</v>
      </c>
      <c r="J44" s="8"/>
      <c r="K44" s="8"/>
      <c r="L44" s="44"/>
      <c r="M44" s="44"/>
    </row>
    <row r="45" spans="2:13" s="17" customFormat="1" ht="15.75">
      <c r="B45" s="19"/>
      <c r="C45" s="111"/>
      <c r="D45" s="17" t="s">
        <v>73</v>
      </c>
      <c r="G45" s="197">
        <f>-15346.731-G44</f>
        <v>-4484.891</v>
      </c>
      <c r="H45" s="25">
        <f>7402.294-3559.792</f>
        <v>3842.502</v>
      </c>
      <c r="J45" s="8"/>
      <c r="K45" s="114"/>
      <c r="L45" s="115"/>
      <c r="M45" s="11"/>
    </row>
    <row r="46" spans="2:13" s="17" customFormat="1" ht="12.75" customHeight="1">
      <c r="B46" s="19"/>
      <c r="C46" s="111" t="s">
        <v>74</v>
      </c>
      <c r="G46" s="201">
        <f>SUM(G44:G45)</f>
        <v>-15346.731</v>
      </c>
      <c r="H46" s="202">
        <f>SUM(H44:H45)</f>
        <v>3842.502</v>
      </c>
      <c r="J46" s="8"/>
      <c r="K46" s="114"/>
      <c r="L46" s="96"/>
      <c r="M46" s="96"/>
    </row>
    <row r="47" spans="2:18" s="17" customFormat="1" ht="12.75">
      <c r="B47" s="19"/>
      <c r="C47" s="111"/>
      <c r="G47" s="167"/>
      <c r="H47" s="18"/>
      <c r="J47" s="8"/>
      <c r="K47" s="8"/>
      <c r="L47" s="261"/>
      <c r="M47" s="262"/>
      <c r="N47" s="262"/>
      <c r="O47" s="262"/>
      <c r="P47" s="262"/>
      <c r="Q47" s="262"/>
      <c r="R47" s="262"/>
    </row>
    <row r="48" spans="2:18" ht="12.75" customHeight="1">
      <c r="B48" s="19"/>
      <c r="C48" s="111"/>
      <c r="D48" s="17"/>
      <c r="E48" s="17"/>
      <c r="F48" s="17"/>
      <c r="G48" s="167"/>
      <c r="H48" s="18"/>
      <c r="I48" s="17"/>
      <c r="J48" s="8"/>
      <c r="K48" s="8"/>
      <c r="L48" s="42"/>
      <c r="M48" s="42"/>
      <c r="N48" s="42"/>
      <c r="O48" s="42"/>
      <c r="P48" s="42"/>
      <c r="Q48" s="42"/>
      <c r="R48" s="42"/>
    </row>
    <row r="49" spans="2:18" ht="16.5" customHeight="1">
      <c r="B49" s="19"/>
      <c r="C49" s="109" t="s">
        <v>75</v>
      </c>
      <c r="D49" s="17"/>
      <c r="E49" s="17"/>
      <c r="F49" s="17"/>
      <c r="G49" s="167"/>
      <c r="H49" s="18"/>
      <c r="I49" s="17"/>
      <c r="J49" s="8"/>
      <c r="K49" s="8"/>
      <c r="L49" s="257"/>
      <c r="M49" s="257"/>
      <c r="N49" s="257"/>
      <c r="O49" s="257"/>
      <c r="P49" s="257"/>
      <c r="Q49" s="257"/>
      <c r="R49" s="257"/>
    </row>
    <row r="50" spans="2:18" ht="14.25" customHeight="1">
      <c r="B50" s="19"/>
      <c r="C50" s="109"/>
      <c r="D50" s="17" t="s">
        <v>101</v>
      </c>
      <c r="E50" s="17"/>
      <c r="F50" s="17"/>
      <c r="G50" s="24">
        <v>424</v>
      </c>
      <c r="H50" s="25">
        <v>1464</v>
      </c>
      <c r="I50" s="17"/>
      <c r="J50" s="8"/>
      <c r="K50" s="8"/>
      <c r="L50" s="116"/>
      <c r="M50" s="116"/>
      <c r="N50" s="116"/>
      <c r="O50" s="116"/>
      <c r="P50" s="116"/>
      <c r="Q50" s="116"/>
      <c r="R50" s="116"/>
    </row>
    <row r="51" spans="2:18" ht="14.25" customHeight="1">
      <c r="B51" s="19"/>
      <c r="C51" s="109"/>
      <c r="D51" s="17" t="s">
        <v>113</v>
      </c>
      <c r="E51" s="17"/>
      <c r="F51" s="17"/>
      <c r="G51" s="24">
        <v>-432.462</v>
      </c>
      <c r="H51" s="25">
        <v>-207.648</v>
      </c>
      <c r="I51" s="17"/>
      <c r="J51" s="8"/>
      <c r="K51" s="8"/>
      <c r="L51" s="116"/>
      <c r="M51" s="116"/>
      <c r="N51" s="116"/>
      <c r="O51" s="116"/>
      <c r="P51" s="116"/>
      <c r="Q51" s="116"/>
      <c r="R51" s="116"/>
    </row>
    <row r="52" spans="2:18" ht="14.25" customHeight="1">
      <c r="B52" s="19"/>
      <c r="C52" s="109"/>
      <c r="D52" s="17" t="s">
        <v>104</v>
      </c>
      <c r="E52" s="17"/>
      <c r="F52" s="17"/>
      <c r="G52" s="24">
        <v>0</v>
      </c>
      <c r="H52" s="25">
        <v>0</v>
      </c>
      <c r="I52" s="17"/>
      <c r="J52" s="8"/>
      <c r="K52" s="8"/>
      <c r="L52" s="116"/>
      <c r="M52" s="116"/>
      <c r="N52" s="116"/>
      <c r="O52" s="116"/>
      <c r="P52" s="116"/>
      <c r="Q52" s="116"/>
      <c r="R52" s="116"/>
    </row>
    <row r="53" spans="2:18" ht="14.25" customHeight="1">
      <c r="B53" s="19"/>
      <c r="C53" s="109"/>
      <c r="D53" s="17" t="s">
        <v>106</v>
      </c>
      <c r="E53" s="17"/>
      <c r="F53" s="17"/>
      <c r="G53" s="24">
        <v>-2160</v>
      </c>
      <c r="H53" s="25">
        <v>0</v>
      </c>
      <c r="I53" s="17"/>
      <c r="J53" s="8"/>
      <c r="K53" s="8"/>
      <c r="L53" s="116"/>
      <c r="M53" s="116"/>
      <c r="N53" s="116"/>
      <c r="O53" s="116"/>
      <c r="P53" s="116"/>
      <c r="Q53" s="116"/>
      <c r="R53" s="116"/>
    </row>
    <row r="54" spans="2:18" ht="12.75">
      <c r="B54" s="19"/>
      <c r="C54" s="111"/>
      <c r="D54" s="17" t="s">
        <v>107</v>
      </c>
      <c r="E54" s="17"/>
      <c r="F54" s="17"/>
      <c r="G54" s="197">
        <v>2000</v>
      </c>
      <c r="H54" s="25">
        <v>0</v>
      </c>
      <c r="I54" s="17"/>
      <c r="J54" s="8"/>
      <c r="K54" s="112"/>
      <c r="L54" s="116"/>
      <c r="M54" s="116"/>
      <c r="N54" s="116"/>
      <c r="O54" s="116"/>
      <c r="P54" s="116"/>
      <c r="Q54" s="116"/>
      <c r="R54" s="116"/>
    </row>
    <row r="55" spans="2:11" s="17" customFormat="1" ht="12.75">
      <c r="B55" s="19"/>
      <c r="C55" s="111" t="s">
        <v>76</v>
      </c>
      <c r="G55" s="201">
        <f>SUM(G50:G54)</f>
        <v>-168.462</v>
      </c>
      <c r="H55" s="202">
        <f>SUM(H50:H54)</f>
        <v>1256.352</v>
      </c>
      <c r="J55" s="8"/>
      <c r="K55" s="112"/>
    </row>
    <row r="56" spans="2:18" s="17" customFormat="1" ht="12.75">
      <c r="B56" s="19"/>
      <c r="C56" s="111"/>
      <c r="G56" s="167"/>
      <c r="H56" s="18"/>
      <c r="J56" s="8"/>
      <c r="K56" s="112"/>
      <c r="L56" s="98"/>
      <c r="M56" s="104"/>
      <c r="N56" s="104"/>
      <c r="O56" s="104"/>
      <c r="P56" s="104"/>
      <c r="Q56" s="104"/>
      <c r="R56" s="104"/>
    </row>
    <row r="57" spans="2:11" s="17" customFormat="1" ht="12.75">
      <c r="B57" s="19"/>
      <c r="C57" s="111"/>
      <c r="G57" s="167"/>
      <c r="H57" s="18"/>
      <c r="J57" s="105"/>
      <c r="K57" s="112"/>
    </row>
    <row r="58" spans="2:11" ht="12.75">
      <c r="B58" s="19"/>
      <c r="C58" s="109" t="s">
        <v>117</v>
      </c>
      <c r="D58" s="17"/>
      <c r="E58" s="17"/>
      <c r="F58" s="17"/>
      <c r="G58" s="167"/>
      <c r="H58" s="193"/>
      <c r="I58" s="17"/>
      <c r="J58" s="8"/>
      <c r="K58" s="112"/>
    </row>
    <row r="59" spans="2:11" ht="12.75">
      <c r="B59" s="19"/>
      <c r="C59" s="111"/>
      <c r="D59" s="118" t="s">
        <v>77</v>
      </c>
      <c r="E59" s="17"/>
      <c r="F59" s="18"/>
      <c r="G59" s="31">
        <f>SUM(G40+G46+G55)</f>
        <v>-3477.935</v>
      </c>
      <c r="H59" s="31">
        <f>SUM(H40+H46+H55)</f>
        <v>-14311.077999999992</v>
      </c>
      <c r="I59" s="17"/>
      <c r="J59" s="8"/>
      <c r="K59" s="112"/>
    </row>
    <row r="60" spans="2:11" ht="12.75">
      <c r="B60" s="19"/>
      <c r="C60" s="109" t="s">
        <v>78</v>
      </c>
      <c r="D60" s="17"/>
      <c r="E60" s="17"/>
      <c r="F60" s="17"/>
      <c r="G60" s="24">
        <v>47456.491</v>
      </c>
      <c r="H60" s="25">
        <v>50212</v>
      </c>
      <c r="I60" s="17"/>
      <c r="J60" s="8"/>
      <c r="K60" s="112"/>
    </row>
    <row r="61" spans="2:11" ht="12.75">
      <c r="B61" s="19"/>
      <c r="C61" s="109" t="s">
        <v>114</v>
      </c>
      <c r="D61" s="17"/>
      <c r="E61" s="17"/>
      <c r="F61" s="17"/>
      <c r="G61" s="24">
        <v>0</v>
      </c>
      <c r="H61" s="25">
        <v>0</v>
      </c>
      <c r="I61" s="17"/>
      <c r="J61" s="8"/>
      <c r="K61" s="112"/>
    </row>
    <row r="62" spans="2:11" ht="13.5" thickBot="1">
      <c r="B62" s="19"/>
      <c r="C62" s="109" t="s">
        <v>79</v>
      </c>
      <c r="D62" s="17"/>
      <c r="E62" s="17"/>
      <c r="F62" s="17"/>
      <c r="G62" s="130">
        <f>SUM(G59:G61)</f>
        <v>43978.556000000004</v>
      </c>
      <c r="H62" s="33">
        <f>SUM(H59:H61)</f>
        <v>35900.922000000006</v>
      </c>
      <c r="I62" s="17"/>
      <c r="J62" s="8"/>
      <c r="K62" s="112"/>
    </row>
    <row r="63" spans="2:11" ht="13.5" thickTop="1">
      <c r="B63" s="19"/>
      <c r="C63" s="119"/>
      <c r="D63" s="120"/>
      <c r="E63" s="120" t="s">
        <v>41</v>
      </c>
      <c r="F63" s="120"/>
      <c r="G63" s="196"/>
      <c r="H63" s="117"/>
      <c r="I63" s="17"/>
      <c r="J63" s="8"/>
      <c r="K63" s="112"/>
    </row>
    <row r="64" spans="2:11" s="17" customFormat="1" ht="13.5" thickBot="1">
      <c r="B64" s="36"/>
      <c r="C64" s="37"/>
      <c r="D64" s="37"/>
      <c r="E64" s="37"/>
      <c r="F64" s="37"/>
      <c r="G64" s="121"/>
      <c r="H64" s="121"/>
      <c r="I64" s="37"/>
      <c r="J64" s="38"/>
      <c r="K64" s="38"/>
    </row>
    <row r="65" ht="12.75">
      <c r="M65" s="22"/>
    </row>
    <row r="66" ht="12.75">
      <c r="G66" s="22"/>
    </row>
    <row r="67" ht="12.75">
      <c r="K67" s="23"/>
    </row>
    <row r="68" spans="8:11" ht="12.75">
      <c r="H68" s="32"/>
      <c r="K68" s="23"/>
    </row>
    <row r="70" ht="12.75">
      <c r="K70" s="23"/>
    </row>
  </sheetData>
  <mergeCells count="8">
    <mergeCell ref="C6:H6"/>
    <mergeCell ref="C7:H7"/>
    <mergeCell ref="N10:T10"/>
    <mergeCell ref="L47:R47"/>
    <mergeCell ref="L49:R49"/>
    <mergeCell ref="C9:H9"/>
    <mergeCell ref="C10:H10"/>
    <mergeCell ref="C11:H11"/>
  </mergeCells>
  <printOptions horizontalCentered="1"/>
  <pageMargins left="0.55" right="0.45" top="0.37" bottom="0.31" header="0.23" footer="0.5"/>
  <pageSetup horizontalDpi="600" verticalDpi="600" orientation="portrait" scale="90" r:id="rId3"/>
  <legacyDrawing r:id="rId2"/>
  <oleObjects>
    <oleObject progId="Paint.Picture" shapeId="18111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Jerneh Asia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Bkteoh</dc:creator>
  <cp:keywords/>
  <dc:description/>
  <cp:lastModifiedBy>Bkteoh</cp:lastModifiedBy>
  <cp:lastPrinted>2005-05-18T08:39:56Z</cp:lastPrinted>
  <dcterms:created xsi:type="dcterms:W3CDTF">2003-02-26T06:48:23Z</dcterms:created>
  <dcterms:modified xsi:type="dcterms:W3CDTF">2005-05-17T03:01:43Z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